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200" yWindow="300" windowWidth="10815" windowHeight="11640"/>
  </bookViews>
  <sheets>
    <sheet name="Приложение 1 " sheetId="6" r:id="rId1"/>
    <sheet name="Приложение 2" sheetId="4" r:id="rId2"/>
  </sheets>
  <definedNames>
    <definedName name="_xlnm.Print_Area" localSheetId="0">'Приложение 1 '!$A$1:$AH$284</definedName>
    <definedName name="_xlnm.Print_Area" localSheetId="1">'Приложение 2'!$A$1:$AB$235</definedName>
  </definedNames>
  <calcPr calcId="145621"/>
</workbook>
</file>

<file path=xl/calcChain.xml><?xml version="1.0" encoding="utf-8"?>
<calcChain xmlns="http://schemas.openxmlformats.org/spreadsheetml/2006/main">
  <c r="AA200" i="6" l="1"/>
  <c r="AB69" i="6"/>
  <c r="AA69" i="6"/>
  <c r="AF69" i="6"/>
  <c r="AE69" i="6"/>
  <c r="AD69" i="6"/>
  <c r="AC69" i="6"/>
  <c r="AG90" i="6"/>
  <c r="AG88" i="6"/>
  <c r="AG143" i="6"/>
  <c r="AG142" i="6"/>
  <c r="AA187" i="6"/>
  <c r="AG187" i="6" s="1"/>
  <c r="AA97" i="6"/>
  <c r="AG105" i="6"/>
  <c r="AA30" i="6"/>
  <c r="AG49" i="6"/>
  <c r="AG136" i="6"/>
  <c r="AG137" i="6"/>
  <c r="AG138" i="6"/>
  <c r="AG139" i="6"/>
  <c r="AG140" i="6"/>
  <c r="AG141" i="6"/>
  <c r="AG144" i="6"/>
  <c r="AG145" i="6"/>
  <c r="AG146" i="6"/>
  <c r="AG147" i="6"/>
  <c r="AG148" i="6"/>
  <c r="AG149" i="6"/>
  <c r="AG150" i="6"/>
  <c r="AG151" i="6"/>
  <c r="AG152" i="6"/>
  <c r="AG153" i="6"/>
  <c r="AG154" i="6"/>
  <c r="AG155" i="6"/>
  <c r="AG156" i="6"/>
  <c r="AG157" i="6"/>
  <c r="AG158" i="6"/>
  <c r="AG159" i="6"/>
  <c r="AG160" i="6"/>
  <c r="AG161" i="6"/>
  <c r="AG162" i="6"/>
  <c r="AG163" i="6"/>
  <c r="AG164" i="6"/>
  <c r="AG165" i="6"/>
  <c r="AG166" i="6"/>
  <c r="AG167" i="6"/>
  <c r="AG168" i="6"/>
  <c r="AG169" i="6"/>
  <c r="AG170" i="6"/>
  <c r="AG171" i="6"/>
  <c r="AG172" i="6"/>
  <c r="AG173" i="6"/>
  <c r="AG174" i="6"/>
  <c r="AG175" i="6"/>
  <c r="AG176" i="6"/>
  <c r="AG177" i="6"/>
  <c r="AG178" i="6"/>
  <c r="AG179" i="6"/>
  <c r="AG180" i="6"/>
  <c r="AG181" i="6"/>
  <c r="AG182" i="6"/>
  <c r="AG183" i="6"/>
  <c r="AG184" i="6"/>
  <c r="AG185" i="6"/>
  <c r="AG186" i="6"/>
  <c r="AG69" i="6" l="1"/>
  <c r="AA111" i="6"/>
  <c r="AG111" i="6" s="1"/>
  <c r="AG282" i="6"/>
  <c r="AA51" i="6"/>
  <c r="AG198" i="6"/>
  <c r="AG199" i="6"/>
  <c r="AG213" i="6"/>
  <c r="AG206" i="6"/>
  <c r="AC124" i="6"/>
  <c r="AD124" i="6" s="1"/>
  <c r="AE124" i="6" s="1"/>
  <c r="AF124" i="6" s="1"/>
  <c r="AG124" i="6" s="1"/>
  <c r="AC125" i="6"/>
  <c r="AD125" i="6" s="1"/>
  <c r="AE125" i="6" s="1"/>
  <c r="AF125" i="6" s="1"/>
  <c r="AG125" i="6" s="1"/>
  <c r="AC123" i="6"/>
  <c r="AD123" i="6" s="1"/>
  <c r="AE123" i="6" s="1"/>
  <c r="AF123" i="6" s="1"/>
  <c r="AG123" i="6" s="1"/>
  <c r="AC30" i="6"/>
  <c r="AB30" i="6"/>
  <c r="AG257" i="6"/>
  <c r="AG248" i="6"/>
  <c r="AG244" i="6"/>
  <c r="AG243" i="6"/>
  <c r="AG242" i="6"/>
  <c r="AG61" i="6"/>
  <c r="AG41" i="6"/>
  <c r="AG241" i="6"/>
  <c r="AG239" i="6"/>
  <c r="AG238" i="6"/>
  <c r="AG237" i="6"/>
  <c r="AG235" i="6"/>
  <c r="AG278" i="6"/>
  <c r="AG276" i="6"/>
  <c r="AG275" i="6"/>
  <c r="AG281" i="6"/>
  <c r="AG280" i="6"/>
  <c r="AG233" i="6"/>
  <c r="AG231" i="6"/>
  <c r="AG229" i="6"/>
  <c r="AG224" i="6"/>
  <c r="AG223" i="6"/>
  <c r="AG219" i="6"/>
  <c r="AG221" i="6"/>
  <c r="AG218" i="6"/>
  <c r="AG216" i="6"/>
  <c r="AG215" i="6"/>
  <c r="AG204" i="6"/>
  <c r="AG203" i="6"/>
  <c r="AG212" i="6"/>
  <c r="AG211" i="6"/>
  <c r="AG210" i="6"/>
  <c r="AG209" i="6"/>
  <c r="AG208" i="6"/>
  <c r="AG207" i="6"/>
  <c r="AG227" i="6"/>
  <c r="AG64" i="6"/>
  <c r="AG52" i="6"/>
  <c r="AG37" i="6"/>
  <c r="AG28" i="6"/>
  <c r="AG200" i="6"/>
  <c r="AF97" i="6"/>
  <c r="AE97" i="6"/>
  <c r="AD97" i="6"/>
  <c r="AC97" i="6"/>
  <c r="AB97" i="6"/>
  <c r="AB68" i="6" s="1"/>
  <c r="AG103" i="6"/>
  <c r="AG101" i="6"/>
  <c r="AG99" i="6"/>
  <c r="AG86" i="6"/>
  <c r="AG84" i="6"/>
  <c r="AG82" i="6"/>
  <c r="AG80" i="6"/>
  <c r="AG78" i="6"/>
  <c r="AG76" i="6"/>
  <c r="AG74" i="6"/>
  <c r="AC51" i="6"/>
  <c r="AB51" i="6"/>
  <c r="AB218" i="4"/>
  <c r="AC218" i="4" s="1"/>
  <c r="AD218" i="4" s="1"/>
  <c r="AE218" i="4" s="1"/>
  <c r="AF218" i="4" s="1"/>
  <c r="AB217" i="4"/>
  <c r="AC217" i="4" s="1"/>
  <c r="AD217" i="4" s="1"/>
  <c r="AE217" i="4" s="1"/>
  <c r="AF217" i="4" s="1"/>
  <c r="AB216" i="4"/>
  <c r="AC216" i="4" s="1"/>
  <c r="AD216" i="4" s="1"/>
  <c r="AB215" i="4"/>
  <c r="AC215" i="4" s="1"/>
  <c r="AD215" i="4" s="1"/>
  <c r="AE215" i="4" s="1"/>
  <c r="AF215" i="4" s="1"/>
  <c r="AB214" i="4"/>
  <c r="AC214" i="4" s="1"/>
  <c r="AD214" i="4" s="1"/>
  <c r="AE214" i="4" s="1"/>
  <c r="AF214" i="4" s="1"/>
  <c r="AB213" i="4"/>
  <c r="AC213" i="4" s="1"/>
  <c r="AD213" i="4" s="1"/>
  <c r="AE213" i="4" s="1"/>
  <c r="AF213" i="4" s="1"/>
  <c r="AB212" i="4"/>
  <c r="AC212" i="4" s="1"/>
  <c r="AD212" i="4" s="1"/>
  <c r="AE212" i="4" s="1"/>
  <c r="AF212" i="4" s="1"/>
  <c r="AB211" i="4"/>
  <c r="AC211" i="4" s="1"/>
  <c r="AD211" i="4" s="1"/>
  <c r="AE211" i="4" s="1"/>
  <c r="AF211" i="4" s="1"/>
  <c r="AB210" i="4"/>
  <c r="AC210" i="4" s="1"/>
  <c r="AD210" i="4" s="1"/>
  <c r="AE210" i="4" s="1"/>
  <c r="AF210" i="4" s="1"/>
  <c r="AB209" i="4"/>
  <c r="AC209" i="4" s="1"/>
  <c r="AD209" i="4" s="1"/>
  <c r="AE209" i="4" s="1"/>
  <c r="AF209" i="4" s="1"/>
  <c r="AG209" i="4" s="1"/>
  <c r="AD208" i="4"/>
  <c r="AE208" i="4" s="1"/>
  <c r="AF208" i="4" s="1"/>
  <c r="AB208" i="4"/>
  <c r="AD207" i="4"/>
  <c r="AE207" i="4" s="1"/>
  <c r="AF207" i="4" s="1"/>
  <c r="AB206" i="4"/>
  <c r="AC206" i="4" s="1"/>
  <c r="AD206" i="4" s="1"/>
  <c r="AE206" i="4" s="1"/>
  <c r="AF206" i="4" s="1"/>
  <c r="AB205" i="4"/>
  <c r="AC205" i="4" s="1"/>
  <c r="AD204" i="4"/>
  <c r="AE204" i="4" s="1"/>
  <c r="AD203" i="4"/>
  <c r="AE203" i="4" s="1"/>
  <c r="AF203" i="4" s="1"/>
  <c r="AG203" i="4" s="1"/>
  <c r="AD202" i="4"/>
  <c r="AE202" i="4" s="1"/>
  <c r="AD131" i="4"/>
  <c r="AE131" i="4" s="1"/>
  <c r="AF131" i="4" s="1"/>
  <c r="AD126" i="4"/>
  <c r="AE126" i="4" s="1"/>
  <c r="AF126" i="4" s="1"/>
  <c r="AD95" i="4"/>
  <c r="AE95" i="4" s="1"/>
  <c r="AF95" i="4" s="1"/>
  <c r="AD79" i="4"/>
  <c r="AE79" i="4" s="1"/>
  <c r="AF79" i="4" s="1"/>
  <c r="AD70" i="4"/>
  <c r="AE70" i="4" s="1"/>
  <c r="AC66" i="4"/>
  <c r="AD57" i="4"/>
  <c r="AE57" i="4" s="1"/>
  <c r="AF57" i="4" s="1"/>
  <c r="AG57" i="4" s="1"/>
  <c r="AD52" i="4"/>
  <c r="AE52" i="4" s="1"/>
  <c r="AF52" i="4" s="1"/>
  <c r="AD47" i="4"/>
  <c r="AE47" i="4" s="1"/>
  <c r="AF47" i="4" s="1"/>
  <c r="AG47" i="4" s="1"/>
  <c r="AD38" i="4"/>
  <c r="AE38" i="4" s="1"/>
  <c r="AF38" i="4" s="1"/>
  <c r="AC32" i="4"/>
  <c r="AD51" i="6"/>
  <c r="AD30" i="6"/>
  <c r="AG208" i="4" l="1"/>
  <c r="AD32" i="4"/>
  <c r="AD66" i="4"/>
  <c r="AF202" i="4"/>
  <c r="AG202" i="4" s="1"/>
  <c r="AG210" i="4"/>
  <c r="AG213" i="4"/>
  <c r="AG52" i="4"/>
  <c r="AF70" i="4"/>
  <c r="AF66" i="4" s="1"/>
  <c r="AE66" i="4"/>
  <c r="AC201" i="4"/>
  <c r="AD205" i="4"/>
  <c r="AE216" i="4"/>
  <c r="AF216" i="4" s="1"/>
  <c r="AF204" i="4"/>
  <c r="AG211" i="4"/>
  <c r="AG212" i="4"/>
  <c r="AG215" i="4"/>
  <c r="AG214" i="4"/>
  <c r="AG217" i="4"/>
  <c r="AG206" i="4"/>
  <c r="AE32" i="4"/>
  <c r="AG218" i="4"/>
  <c r="AG207" i="4"/>
  <c r="AG79" i="4"/>
  <c r="AG38" i="4"/>
  <c r="AG204" i="4"/>
  <c r="AA29" i="6"/>
  <c r="AG107" i="6"/>
  <c r="AC29" i="6"/>
  <c r="AD29" i="6"/>
  <c r="AF68" i="6"/>
  <c r="AE68" i="6"/>
  <c r="AD68" i="6"/>
  <c r="AG97" i="6"/>
  <c r="AB29" i="6"/>
  <c r="AE51" i="6"/>
  <c r="AF51" i="6"/>
  <c r="AG45" i="6"/>
  <c r="AG43" i="6"/>
  <c r="AE30" i="6"/>
  <c r="AD21" i="6" l="1"/>
  <c r="AB21" i="6"/>
  <c r="AG70" i="4"/>
  <c r="AG66" i="4" s="1"/>
  <c r="AF32" i="4"/>
  <c r="AG32" i="4" s="1"/>
  <c r="AC24" i="4"/>
  <c r="AE205" i="4"/>
  <c r="AD201" i="4"/>
  <c r="AD24" i="4" s="1"/>
  <c r="AG216" i="4"/>
  <c r="AG55" i="6"/>
  <c r="AG51" i="6" s="1"/>
  <c r="AF30" i="6"/>
  <c r="AF29" i="6" s="1"/>
  <c r="AF21" i="6" s="1"/>
  <c r="AG35" i="6"/>
  <c r="AE29" i="6"/>
  <c r="AE21" i="6" s="1"/>
  <c r="AF205" i="4" l="1"/>
  <c r="AF201" i="4" s="1"/>
  <c r="AF24" i="4" s="1"/>
  <c r="AE201" i="4"/>
  <c r="AE24" i="4" s="1"/>
  <c r="AG205" i="4"/>
  <c r="AG29" i="6"/>
  <c r="AG30" i="6"/>
  <c r="AG201" i="4" l="1"/>
  <c r="AG24" i="4" s="1"/>
  <c r="AA68" i="6"/>
  <c r="AA21" i="6" l="1"/>
  <c r="AC68" i="6"/>
  <c r="AC21" i="6" l="1"/>
  <c r="AG21" i="6" s="1"/>
  <c r="AG68" i="6"/>
</calcChain>
</file>

<file path=xl/sharedStrings.xml><?xml version="1.0" encoding="utf-8"?>
<sst xmlns="http://schemas.openxmlformats.org/spreadsheetml/2006/main" count="2120" uniqueCount="508">
  <si>
    <t>Гкал</t>
  </si>
  <si>
    <r>
      <rPr>
        <b/>
        <sz val="10"/>
        <rFont val="Times New Roman"/>
        <family val="1"/>
        <charset val="204"/>
      </rPr>
      <t xml:space="preserve">Административное мероприятие 2.11 </t>
    </r>
    <r>
      <rPr>
        <sz val="10"/>
        <rFont val="Times New Roman"/>
        <family val="1"/>
        <charset val="204"/>
      </rPr>
      <t>"Проведение обследований и экспертизы жилых домов относящихся к муниципальной собственности"</t>
    </r>
  </si>
  <si>
    <t>3.1.3</t>
  </si>
  <si>
    <t>3.1.4</t>
  </si>
  <si>
    <t>3.1.5</t>
  </si>
  <si>
    <t>к муниципальной программе г. Твери</t>
  </si>
  <si>
    <t>"Коммунальное хозяйство города Твери" на 2014 -2019 годы</t>
  </si>
  <si>
    <r>
      <t>Показатель 2 "</t>
    </r>
    <r>
      <rPr>
        <sz val="10"/>
        <rFont val="Times New Roman"/>
        <family val="1"/>
        <charset val="204"/>
      </rPr>
      <t>Ввод дополнительных  электрических мощностей"</t>
    </r>
  </si>
  <si>
    <r>
      <t xml:space="preserve"> Показатель 4 </t>
    </r>
    <r>
      <rPr>
        <sz val="10"/>
        <rFont val="Times New Roman"/>
        <family val="1"/>
        <charset val="204"/>
      </rPr>
      <t>"Объем проб воды,  соответствующий нормативу, по отношению к общему объему проб воды на системах коммунальной инфраструктуры"</t>
    </r>
  </si>
  <si>
    <r>
      <t xml:space="preserve">Показатель 1  </t>
    </r>
    <r>
      <rPr>
        <sz val="10"/>
        <rFont val="Times New Roman"/>
        <family val="1"/>
        <charset val="204"/>
      </rPr>
      <t>"Протяжённость вновь построенных водопроводных и канализационных сетей"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</si>
  <si>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"Протяжённость  вновь построенных водопроводных и канализационных сетей"</t>
    </r>
  </si>
  <si>
    <t>Приложение № 1</t>
  </si>
  <si>
    <t>к муниципальной программе города Твери</t>
  </si>
  <si>
    <t>фактическое количество аварий в текущем году * 100 / количество аварий в предыдущем году</t>
  </si>
  <si>
    <r>
      <t xml:space="preserve"> Показатель 4 </t>
    </r>
    <r>
      <rPr>
        <sz val="10"/>
        <rFont val="Times New Roman"/>
        <family val="1"/>
        <charset val="204"/>
      </rPr>
      <t>"Объем проб воды, соответствующий нормативу, по отношению к  общему объему проб воды на системах коммунальной инфраструктуры"</t>
    </r>
  </si>
  <si>
    <t>1.01. Руководство и управление в сфере установленных функций (Департамент жилищно-коммунального хозяйства и жилищной политики)</t>
  </si>
  <si>
    <t>2.2.3</t>
  </si>
  <si>
    <t>Данные объединенной диспетчерской службы департамента ЖКХ</t>
  </si>
  <si>
    <t xml:space="preserve">Начальник  департамента ЖКХ     </t>
  </si>
  <si>
    <t>С.Н. Харитонов</t>
  </si>
  <si>
    <t>Заместитель начальника департамента ЖКХ</t>
  </si>
  <si>
    <t>Э.А. Селютина</t>
  </si>
  <si>
    <t>Начальник отдела коммунальной инфраструктуры</t>
  </si>
  <si>
    <t>департамента ЖКХ</t>
  </si>
  <si>
    <t>А.А. Беляков</t>
  </si>
  <si>
    <t>А.Е. Лезина 32 00 24</t>
  </si>
  <si>
    <t>Н.В. Сорокина 34 94 54</t>
  </si>
  <si>
    <t>Информационная система LanDocs</t>
  </si>
  <si>
    <t>2. Административные мероприятия</t>
  </si>
  <si>
    <t xml:space="preserve"> "Коммунальное хозяйство города Твери" на 2014-2019 годы</t>
  </si>
  <si>
    <t>"Коммунальное хозяйство города Твери" на 2014-2019 годы</t>
  </si>
  <si>
    <t>да/нет</t>
  </si>
  <si>
    <t>да</t>
  </si>
  <si>
    <t>ед.</t>
  </si>
  <si>
    <r>
      <t xml:space="preserve">Показатель </t>
    </r>
    <r>
      <rPr>
        <sz val="10"/>
        <rFont val="Times New Roman"/>
        <family val="1"/>
        <charset val="204"/>
      </rPr>
      <t>1 "Количество рассмотренных сделок"</t>
    </r>
  </si>
  <si>
    <t>единицы</t>
  </si>
  <si>
    <t>рубли</t>
  </si>
  <si>
    <t>нет</t>
  </si>
  <si>
    <t>8</t>
  </si>
  <si>
    <t>Департамент ЖКХ</t>
  </si>
  <si>
    <t>тыс. руб.</t>
  </si>
  <si>
    <t>Код исполнителя (соисполнителя)</t>
  </si>
  <si>
    <t>КЦСР</t>
  </si>
  <si>
    <t>Раздел</t>
  </si>
  <si>
    <t>Мероприятие</t>
  </si>
  <si>
    <t>Подраздел</t>
  </si>
  <si>
    <t>Вид (группа, подгруппа)</t>
  </si>
  <si>
    <t>Наименование показателя</t>
  </si>
  <si>
    <t>Единица измерения</t>
  </si>
  <si>
    <t>Годы</t>
  </si>
  <si>
    <t>%</t>
  </si>
  <si>
    <t>хх</t>
  </si>
  <si>
    <t>ххх</t>
  </si>
  <si>
    <t>шт.</t>
  </si>
  <si>
    <t>Программа</t>
  </si>
  <si>
    <t>Подпрограмма</t>
  </si>
  <si>
    <t>Задача</t>
  </si>
  <si>
    <t>05</t>
  </si>
  <si>
    <t>02</t>
  </si>
  <si>
    <t>244</t>
  </si>
  <si>
    <t>243</t>
  </si>
  <si>
    <t>414</t>
  </si>
  <si>
    <t>810</t>
  </si>
  <si>
    <t>Обеспечивающая подпрограмма</t>
  </si>
  <si>
    <t>Заработная плата</t>
  </si>
  <si>
    <t>Прочие выплаты</t>
  </si>
  <si>
    <t>Начисления на оплату труда</t>
  </si>
  <si>
    <t>Услуги связи</t>
  </si>
  <si>
    <t>Транспортные услуги</t>
  </si>
  <si>
    <t>Коммунальные услуги:</t>
  </si>
  <si>
    <t xml:space="preserve">   Оплата отопления</t>
  </si>
  <si>
    <t xml:space="preserve">   Оплата электроэнергии</t>
  </si>
  <si>
    <t xml:space="preserve">   Оплата водоснабжения и водоотведения</t>
  </si>
  <si>
    <t>Услуги по содержанию имущества</t>
  </si>
  <si>
    <t>Прочие услуги</t>
  </si>
  <si>
    <t>Вневедомственная охрана</t>
  </si>
  <si>
    <t>Содержание тревожной кнопки</t>
  </si>
  <si>
    <t>Прочие расходы</t>
  </si>
  <si>
    <t>Увеличение стоимости основных средств</t>
  </si>
  <si>
    <t>Увеличение стоимости материальных запасов</t>
  </si>
  <si>
    <t>Оплата налогов по окружающей среде</t>
  </si>
  <si>
    <t>тыс.руб.</t>
  </si>
  <si>
    <t>70.9.0500</t>
  </si>
  <si>
    <t>Гкал.</t>
  </si>
  <si>
    <t>куб.м.</t>
  </si>
  <si>
    <t>без финансирования из бюджета</t>
  </si>
  <si>
    <t>34 94 54</t>
  </si>
  <si>
    <t>32 00 24</t>
  </si>
  <si>
    <t>А.Е. Лезина</t>
  </si>
  <si>
    <t xml:space="preserve">М.В. Удовина </t>
  </si>
  <si>
    <t>122</t>
  </si>
  <si>
    <t>121</t>
  </si>
  <si>
    <t>850</t>
  </si>
  <si>
    <t>200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</si>
  <si>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</si>
  <si>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</si>
  <si>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</si>
  <si>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</si>
  <si>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</si>
  <si>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</si>
  <si>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</si>
  <si>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</si>
  <si>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</si>
  <si>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</si>
  <si>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</si>
  <si>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*</t>
  </si>
  <si>
    <t>*- показатели будут уточнены после разработки программы энергоэффективности до 2019 года</t>
  </si>
  <si>
    <t>0</t>
  </si>
  <si>
    <t>6</t>
  </si>
  <si>
    <t>1</t>
  </si>
  <si>
    <t>2</t>
  </si>
  <si>
    <t>3</t>
  </si>
  <si>
    <t>4</t>
  </si>
  <si>
    <t>5</t>
  </si>
  <si>
    <t>9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</si>
  <si>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</si>
  <si>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</si>
  <si>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</si>
  <si>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</si>
  <si>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</si>
  <si>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</si>
  <si>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</si>
  <si>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Ответственный исполнитель муниципальной программы города Твери  департамент жилищно-коммунального хозяйства и жилищной политики</t>
  </si>
  <si>
    <t>1. Обеспечение деятельности исполнителя программы</t>
  </si>
  <si>
    <t xml:space="preserve">2. Подпрограмма  - подпрограмма муниципальной программы  города Твери </t>
  </si>
  <si>
    <t xml:space="preserve">Ответственный исполнитель муниципальной программы города Твери: </t>
  </si>
  <si>
    <t xml:space="preserve"> департамент жилищно-коммунального хозяйства и жилищной политики</t>
  </si>
  <si>
    <t xml:space="preserve"> № п/п</t>
  </si>
  <si>
    <t>Методика расчета показателя</t>
  </si>
  <si>
    <t>Источник получения информации для расчета значений показателя</t>
  </si>
  <si>
    <t>х</t>
  </si>
  <si>
    <t>Данные ресурсоснабжающих организаций города</t>
  </si>
  <si>
    <t>1.1</t>
  </si>
  <si>
    <t>1.1.1</t>
  </si>
  <si>
    <t>1.1.2</t>
  </si>
  <si>
    <t>1.1.3</t>
  </si>
  <si>
    <t>1.1.4</t>
  </si>
  <si>
    <t>1.2</t>
  </si>
  <si>
    <t>1.2.1</t>
  </si>
  <si>
    <t>1.2.2</t>
  </si>
  <si>
    <t>2.1</t>
  </si>
  <si>
    <t>2.1.1</t>
  </si>
  <si>
    <t>2.2</t>
  </si>
  <si>
    <t>2.2.1</t>
  </si>
  <si>
    <t>2.2.2</t>
  </si>
  <si>
    <t>3.1.1</t>
  </si>
  <si>
    <t>3.2</t>
  </si>
  <si>
    <t>3.2.1</t>
  </si>
  <si>
    <t>общая мощность источников после введения новых объектов *100 /  общая мощность источников до введения новых объектов</t>
  </si>
  <si>
    <t>Система АС-Бюджет</t>
  </si>
  <si>
    <t>протяженность построенных (модернизированных) в текущем периоде электрических сетей * 100 / общая протяженность инженерных сетей</t>
  </si>
  <si>
    <t>фактически освоенные в текущем периоде средства бюджета *100 / средства, запланированные на текущий год</t>
  </si>
  <si>
    <t>протяженность построенных (модернизированных) в текущем периоде водороводно-канализационных сетей * 100 / общая протяженность инженерных сетей</t>
  </si>
  <si>
    <t>КОСГУ</t>
  </si>
  <si>
    <t>15</t>
  </si>
  <si>
    <t>2.1.2</t>
  </si>
  <si>
    <t>2.1.4</t>
  </si>
  <si>
    <t>2.1.5</t>
  </si>
  <si>
    <t>2.1.6</t>
  </si>
  <si>
    <t>2.1.7</t>
  </si>
  <si>
    <t>2.1.8</t>
  </si>
  <si>
    <t>км</t>
  </si>
  <si>
    <t>Данные департамента ЖКХ и ресурсоснабжающих организаций</t>
  </si>
  <si>
    <t>тыс. куб.м.</t>
  </si>
  <si>
    <t>тыс.куб.м.</t>
  </si>
  <si>
    <r>
      <t xml:space="preserve">Показатель 1 </t>
    </r>
    <r>
      <rPr>
        <sz val="10"/>
        <rFont val="Times New Roman"/>
        <family val="1"/>
        <charset val="204"/>
      </rPr>
      <t>"Объём воды, соответствующий нормам качества"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</si>
  <si>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"Объём воды, соответствующий нормам качества"</t>
    </r>
  </si>
  <si>
    <r>
      <t xml:space="preserve">Показатель 1  </t>
    </r>
    <r>
      <rPr>
        <sz val="10"/>
        <rFont val="Times New Roman"/>
        <family val="1"/>
        <charset val="204"/>
      </rPr>
      <t>"Протяжённость реконструированных инженерных сетей"</t>
    </r>
  </si>
  <si>
    <t>м куб./сут.</t>
  </si>
  <si>
    <t>МВт</t>
  </si>
  <si>
    <r>
      <t>Показатель 1 "</t>
    </r>
    <r>
      <rPr>
        <sz val="10"/>
        <rFont val="Times New Roman"/>
        <family val="1"/>
        <charset val="204"/>
      </rPr>
      <t>Ввод дополнительных мощностей путем  строительства, реконструкции и модернизации объектов водоснабжения"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</si>
  <si>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проведенных ремонтов на объектах электроснабжения"</t>
    </r>
  </si>
  <si>
    <r>
      <t xml:space="preserve">Показатель 1  </t>
    </r>
    <r>
      <rPr>
        <sz val="10"/>
        <rFont val="Times New Roman"/>
        <family val="1"/>
        <charset val="204"/>
      </rPr>
      <t>"Протяжённость построенных, модернизированных инженерных сетей"</t>
    </r>
  </si>
  <si>
    <t>Данные ресурсоснабжающих организаций и департамента ЖКХ</t>
  </si>
  <si>
    <t>3.1</t>
  </si>
  <si>
    <t>3.1.2</t>
  </si>
  <si>
    <t>Данные департамента ЖКХ, управления образования, управления по культуре и спорту</t>
  </si>
  <si>
    <r>
      <t>Показатель 1</t>
    </r>
    <r>
      <rPr>
        <sz val="10"/>
        <rFont val="Times New Roman"/>
        <family val="1"/>
        <charset val="204"/>
      </rPr>
      <t xml:space="preserve"> "Количество подготовленных  документов"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</si>
  <si>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подписанных актов выполненных работ"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</si>
  <si>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заключенных договоров"</t>
    </r>
  </si>
  <si>
    <t>Приложение № 2</t>
  </si>
  <si>
    <r>
      <t>Показатель 2 "</t>
    </r>
    <r>
      <rPr>
        <sz val="10"/>
        <rFont val="Times New Roman"/>
        <family val="1"/>
        <charset val="204"/>
      </rPr>
      <t>Ввод дополнительн</t>
    </r>
    <r>
      <rPr>
        <b/>
        <sz val="10"/>
        <rFont val="Times New Roman"/>
        <family val="1"/>
        <charset val="204"/>
      </rPr>
      <t xml:space="preserve">ых </t>
    </r>
    <r>
      <rPr>
        <sz val="10"/>
        <rFont val="Times New Roman"/>
        <family val="1"/>
        <charset val="204"/>
      </rPr>
      <t>электрических мощностей"</t>
    </r>
  </si>
  <si>
    <r>
      <t xml:space="preserve">Показатель 1  </t>
    </r>
    <r>
      <rPr>
        <sz val="10"/>
        <rFont val="Times New Roman"/>
        <family val="1"/>
        <charset val="204"/>
      </rPr>
      <t>"Протяжённость  построенных, модернизированных инженерных сетей"</t>
    </r>
  </si>
  <si>
    <t>тыс. кВт. ч.</t>
  </si>
  <si>
    <t>тыс. КВт. ч.</t>
  </si>
  <si>
    <t>2.1.15</t>
  </si>
  <si>
    <t>2.1.16</t>
  </si>
  <si>
    <r>
      <t>Цель 1  "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Тверь"</t>
    </r>
  </si>
  <si>
    <r>
      <t xml:space="preserve">Показатель 1 </t>
    </r>
    <r>
      <rPr>
        <sz val="10"/>
        <rFont val="Times New Roman"/>
        <family val="1"/>
        <charset val="204"/>
      </rPr>
      <t>"Уровень износа объектов теплоснабжения города Твери"</t>
    </r>
  </si>
  <si>
    <r>
      <t xml:space="preserve">Показатель 2 </t>
    </r>
    <r>
      <rPr>
        <sz val="10"/>
        <rFont val="Times New Roman"/>
        <family val="1"/>
        <charset val="204"/>
      </rPr>
      <t>"Уровень износа объектов водоснабжения города Твери"</t>
    </r>
  </si>
  <si>
    <r>
      <t xml:space="preserve">Показатель 3 </t>
    </r>
    <r>
      <rPr>
        <sz val="10"/>
        <rFont val="Times New Roman"/>
        <family val="1"/>
        <charset val="204"/>
      </rPr>
      <t>"Уровень износа объектов водоотведения города Твери"</t>
    </r>
  </si>
  <si>
    <r>
      <t xml:space="preserve">Показатель 4 </t>
    </r>
    <r>
      <rPr>
        <sz val="10"/>
        <rFont val="Times New Roman"/>
        <family val="1"/>
        <charset val="204"/>
      </rPr>
      <t>"Уровень износа объектов электроснабжения города Твери"</t>
    </r>
  </si>
  <si>
    <r>
      <t>Показатель 5 "</t>
    </r>
    <r>
      <rPr>
        <sz val="10"/>
        <rFont val="Times New Roman"/>
        <family val="1"/>
        <charset val="204"/>
      </rPr>
      <t>Количество аварий на объектах коммунальной инфраструктуры к уровню предыдущего года"</t>
    </r>
  </si>
  <si>
    <r>
      <t>Показатель 6   "</t>
    </r>
    <r>
      <rPr>
        <sz val="10"/>
        <rFont val="Times New Roman"/>
        <family val="1"/>
        <charset val="204"/>
      </rPr>
      <t>Количество обращений граждан по вопросам надежности тепло-, водоснабжения к уровню предыдущего года"</t>
    </r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</si>
  <si>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</si>
  <si>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 xml:space="preserve">Подпрограмма 1 </t>
    </r>
    <r>
      <rPr>
        <sz val="10"/>
        <rFont val="Times New Roman"/>
        <family val="1"/>
        <charset val="204"/>
      </rPr>
      <t>"Повышение надежности функционирования коммунальной инфраструктуры муниципального образования городской округ город Тверь"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</si>
  <si>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</si>
  <si>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"Снижение степени износа существующих объектов коммунальной инфраструктуры"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</si>
  <si>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</si>
  <si>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Показатель 1 "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теплоснабжения"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</si>
  <si>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"Количество отремонтированных бесхозяйных объектов теплоснабжения (ЦТП и ТУ)"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</si>
  <si>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"Протяженность отремонтированных бесхозяйных водопроводных сетей"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</si>
  <si>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"Протяженность отремонтированных бесхозяйных канализационных сетей"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</si>
  <si>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</si>
  <si>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Мероприятие 1.02 "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них"</t>
    </r>
  </si>
  <si>
    <r>
      <t xml:space="preserve">Показатель 1 </t>
    </r>
    <r>
      <rPr>
        <sz val="10"/>
        <rFont val="Times New Roman"/>
        <family val="1"/>
        <charset val="204"/>
      </rPr>
      <t>"Снижение количества аварий на  бесхозяйных газопроводах и сооружениях на них по сравнению с предыдущим годом"</t>
    </r>
  </si>
  <si>
    <r>
      <t>06.1.010</t>
    </r>
    <r>
      <rPr>
        <b/>
        <sz val="10"/>
        <rFont val="Times New Roman"/>
        <family val="1"/>
        <charset val="204"/>
      </rPr>
      <t>3</t>
    </r>
  </si>
  <si>
    <r>
      <t xml:space="preserve">Мероприятие 1.03 </t>
    </r>
    <r>
      <rPr>
        <sz val="10"/>
        <rFont val="Times New Roman"/>
        <family val="1"/>
        <charset val="204"/>
      </rPr>
      <t xml:space="preserve"> "Содержание объектов незавершенного строительства"</t>
    </r>
  </si>
  <si>
    <r>
      <t>Показатель 1 "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хозяйство"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</si>
  <si>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</si>
  <si>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rPr>
        <b/>
        <sz val="10"/>
        <rFont val="Times New Roman"/>
        <family val="1"/>
        <charset val="204"/>
      </rPr>
      <t xml:space="preserve">Мероприятие 1.04  </t>
    </r>
    <r>
      <rPr>
        <sz val="10"/>
        <rFont val="Times New Roman"/>
        <family val="1"/>
        <charset val="204"/>
      </rPr>
      <t>"Оформление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</si>
  <si>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оформленных договоров аренды на земельные участки, на которых находятся объекты коммунальной инфраструктуры"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</si>
  <si>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договоров на проведение экспертизы объектов коммунальной инфраструктуры"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</si>
  <si>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договоров на проведение независимой оценки ситуации с целью устранения причин снижения температуры в системе теплоснабжения"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</si>
  <si>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</si>
  <si>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Задача 2  "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инфраструктуры"</t>
    </r>
  </si>
  <si>
    <r>
      <t>Показатель 1 "К</t>
    </r>
    <r>
      <rPr>
        <sz val="10"/>
        <rFont val="Times New Roman"/>
        <family val="1"/>
        <charset val="204"/>
      </rPr>
      <t>оличество аварий на объектах теплоснабжения к уровню предыдущего года"</t>
    </r>
  </si>
  <si>
    <r>
      <t>Показатель 2 "К</t>
    </r>
    <r>
      <rPr>
        <sz val="10"/>
        <rFont val="Times New Roman"/>
        <family val="1"/>
        <charset val="204"/>
      </rPr>
      <t>оличество аварий на объектах водоснабжения к уровню предыдущего года"</t>
    </r>
  </si>
  <si>
    <r>
      <t>Показатель 3 "</t>
    </r>
    <r>
      <rPr>
        <sz val="10"/>
        <rFont val="Times New Roman"/>
        <family val="1"/>
        <charset val="204"/>
      </rPr>
      <t>Количество аварий на объектах водоотведения к уровню предыдущего года"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</si>
  <si>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</si>
  <si>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"Подготовка коммунального хозяйства города к новому отопительному сезону"</t>
    </r>
  </si>
  <si>
    <r>
      <t>Показатель 1 "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</si>
  <si>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отремонтированных объектов теплоснабжения (ЦТП и ТУ)"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</si>
  <si>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аварий на  муниципальных тепловых сетях и объектах теплоснабжения (ЦТП и ТУ) по сравнению с предыдущим годом"</t>
    </r>
  </si>
  <si>
    <r>
      <t xml:space="preserve">Показатель 4 </t>
    </r>
    <r>
      <rPr>
        <sz val="10"/>
        <rFont val="Times New Roman"/>
        <family val="1"/>
        <charset val="204"/>
      </rPr>
      <t>"Количество выданных ресурсоснабжающим организациям паспортов готовности к отопительному сезону"</t>
    </r>
  </si>
  <si>
    <r>
      <t xml:space="preserve">Показатель 5 </t>
    </r>
    <r>
      <rPr>
        <sz val="10"/>
        <rFont val="Times New Roman"/>
        <family val="1"/>
        <charset val="204"/>
      </rPr>
      <t>"Количество разработанной ПСД по реконструкции и модернизации объектов коммунального комплекса"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</si>
  <si>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</si>
  <si>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Мероприятие 2.02  "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водоотведения"</t>
    </r>
  </si>
  <si>
    <r>
      <t xml:space="preserve">Показатель 1  </t>
    </r>
    <r>
      <rPr>
        <sz val="10"/>
        <rFont val="Times New Roman"/>
        <family val="1"/>
        <charset val="204"/>
      </rPr>
      <t>"Протяженность отремонтированных муниципальных водопроводных сетей"</t>
    </r>
  </si>
  <si>
    <r>
      <t xml:space="preserve">Показатель 2  </t>
    </r>
    <r>
      <rPr>
        <sz val="10"/>
        <rFont val="Times New Roman"/>
        <family val="1"/>
        <charset val="204"/>
      </rPr>
      <t>"Протяженность отремонтированных муниципальных канализационных сетей"</t>
    </r>
  </si>
  <si>
    <r>
      <t>Показатель 3  "</t>
    </r>
    <r>
      <rPr>
        <sz val="10"/>
        <rFont val="Times New Roman"/>
        <family val="1"/>
        <charset val="204"/>
      </rPr>
      <t xml:space="preserve">Количество аварий на  муниципальных водопроводных сетях по сравнению с количеством аварий по сравнению с предыдущим годом" 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</si>
  <si>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</si>
  <si>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Подпрограмма 2</t>
    </r>
    <r>
      <rPr>
        <sz val="10"/>
        <rFont val="Times New Roman"/>
        <family val="1"/>
        <charset val="204"/>
      </rPr>
      <t xml:space="preserve"> "Развитие коммунальной инфраструктуры муниципального образования городской округ город Тверь"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</si>
  <si>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</si>
  <si>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 xml:space="preserve">Задача 1  </t>
    </r>
    <r>
      <rPr>
        <sz val="10"/>
        <rFont val="Times New Roman"/>
        <family val="1"/>
        <charset val="204"/>
      </rPr>
      <t>"Реконструкция и модернизация объектов коммунальной инфраструктуры (системы тепло-, водо-, электроснабжения и водоотведения)"</t>
    </r>
  </si>
  <si>
    <r>
      <t xml:space="preserve">Мероприятие 1.01 </t>
    </r>
    <r>
      <rPr>
        <sz val="10"/>
        <rFont val="Times New Roman"/>
        <family val="1"/>
        <charset val="204"/>
      </rPr>
      <t>"Пуско - наладочные работы на локальной станции водоподготовки на городской скважине № 47 на бульваре Гусева в микрорайоне "Южный" Московского района города Твери"</t>
    </r>
  </si>
  <si>
    <r>
      <t>Мероприятие  1.02 "</t>
    </r>
    <r>
      <rPr>
        <sz val="10"/>
        <rFont val="Times New Roman"/>
        <family val="1"/>
        <charset val="204"/>
      </rPr>
      <t>Пуско - наладочные работы на локальной станции водоподготовки на городской скважине № 67 в поселке Химинститута на территории  Московского района города Твери "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</si>
  <si>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</si>
  <si>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Задача 2   "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</si>
  <si>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разработанных и утвержденных инвестиционных программ ресурсоснабжающих организаций"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</si>
  <si>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</si>
  <si>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Показатель 1 "</t>
    </r>
    <r>
      <rPr>
        <sz val="10"/>
        <rFont val="Times New Roman"/>
        <family val="1"/>
        <charset val="204"/>
      </rPr>
      <t>Проведение актуализации схемы теплоснабжения муниципального образования"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</si>
  <si>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"Количество утвержденных (актуализированных) схем коммунального водоснабжения и водоотведения муниципального образования"</t>
    </r>
  </si>
  <si>
    <r>
      <t>Показатель 1 "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образования"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</si>
  <si>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</si>
  <si>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</si>
  <si>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"Объем потребления тепловой энергии учреждениями социальной сферы по отношению к предыдущему году"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</si>
  <si>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"Объем потребления электрической энергии учреждениями социальной сферы по отношению к предыдущему году"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</si>
  <si>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"Объем потребления воды учреждениями социальной сферы по отношению к предыдущему году"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</si>
  <si>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</si>
  <si>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"Мониторинг предоставления качества услуг электро-, тепло- и водоснабжения"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</si>
  <si>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обращений граждан по вопросам предоставления услуг электроснабжения".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</si>
  <si>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обращений граждан по вопросам предоставления услуг теплоснабжения".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</si>
  <si>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обращений граждан по вопросам предоставления услуг водоснабжения".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</si>
  <si>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"Мониторинг аварийности и потерь в тепловых, электрических и водопроводных сетях"</t>
    </r>
  </si>
  <si>
    <r>
      <t>Показатель 1 "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сетям".</t>
    </r>
  </si>
  <si>
    <r>
      <t>Показатель 2 "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сетям".</t>
    </r>
  </si>
  <si>
    <r>
      <t>Показатель 3 "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сетям".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</si>
  <si>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"Разработка мероприятий по созданию условий для организации энергосервисных компаний и содействие заключению энергосервисных договоров"</t>
    </r>
  </si>
  <si>
    <r>
      <t>Показатель 1 "</t>
    </r>
    <r>
      <rPr>
        <sz val="10"/>
        <rFont val="Times New Roman"/>
        <family val="1"/>
        <charset val="204"/>
      </rPr>
      <t>Количество заключенных энергосервисных договоров".</t>
    </r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</si>
  <si>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 xml:space="preserve"> "Мониторинг мероприятий программ по энергосбережению ресурсоснабжающих организаций (ОАО «Тверские коммунальные системы», ООО «Тверьтепло», МУП «Сахарово», ООО «Тверьэнергогаз», ООО «Тверь Водоканал», МУП «Тверьгорэлектро» и др.)"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</si>
  <si>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утвержденных программ энергосбережения ресурсоснабжающих организаций".</t>
    </r>
  </si>
  <si>
    <r>
      <t xml:space="preserve">Мероприятие 1.05 </t>
    </r>
    <r>
      <rPr>
        <sz val="10"/>
        <rFont val="Times New Roman"/>
        <family val="1"/>
        <charset val="204"/>
      </rPr>
      <t>"Проведение энергетических обследований бюджетных учреждений"</t>
    </r>
  </si>
  <si>
    <r>
      <t>Показатель 1 "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энергопаспортов"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</si>
  <si>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</si>
  <si>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Показатель 1 "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энергии"</t>
    </r>
  </si>
  <si>
    <r>
      <t>Показатель 2 "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энергии"</t>
    </r>
  </si>
  <si>
    <r>
      <t>Показатель 3 "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воды"</t>
    </r>
  </si>
  <si>
    <r>
      <t>Административное мероприятие 2.01 "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</si>
  <si>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подпрограммы"</t>
    </r>
  </si>
  <si>
    <r>
      <t xml:space="preserve">Мероприятие 2.02. </t>
    </r>
    <r>
      <rPr>
        <sz val="10"/>
        <rFont val="Times New Roman"/>
        <family val="1"/>
        <charset val="204"/>
      </rPr>
      <t>"Установка приборов учета коммунальных ресурсов на объектах социальной сферы".</t>
    </r>
  </si>
  <si>
    <r>
      <t>Показатель 1 "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сферы"</t>
    </r>
  </si>
  <si>
    <r>
      <t>Показатель 2 "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учета"</t>
    </r>
  </si>
  <si>
    <r>
      <t>Показатель 3 "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учета"</t>
    </r>
  </si>
  <si>
    <r>
      <t xml:space="preserve">Административное мероприятие 2.01 </t>
    </r>
    <r>
      <rPr>
        <sz val="10"/>
        <rFont val="Times New Roman"/>
        <family val="1"/>
        <charset val="204"/>
      </rPr>
      <t>"Подготовка документов для заключения муниципальных контрактов в рамках действующего законодательства"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</si>
  <si>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заключенных муниципальных контрактов по результатам конкурсных процедур"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</si>
  <si>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заключенных договоров без проведения конкурсных процедур"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</si>
  <si>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"Организация подготовки коммунального хозяйства города к новому отопительному сезону"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</si>
  <si>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нормативно правовых актов"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</si>
  <si>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предоставленных отчетов по подготовке коммунального хозяйства к зиме"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</si>
  <si>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проведенных комиссий при администрации города по контролю за ходом подготовки к зиме"</t>
    </r>
  </si>
  <si>
    <r>
      <t>Показатель 4</t>
    </r>
    <r>
      <rPr>
        <sz val="10"/>
        <rFont val="Times New Roman"/>
        <family val="1"/>
        <charset val="204"/>
      </rPr>
      <t xml:space="preserve"> "Количество паспортов готовности к отопительному периоду муниципального образования городской округ город Тверь"</t>
    </r>
  </si>
  <si>
    <r>
      <t xml:space="preserve">Показатель 5 </t>
    </r>
    <r>
      <rPr>
        <sz val="10"/>
        <rFont val="Times New Roman"/>
        <family val="1"/>
        <charset val="204"/>
      </rPr>
      <t>"Количество выданных паспортов  готовности к отопительному сезону ресурсоснабжающих и теплосетевых организаций "</t>
    </r>
  </si>
  <si>
    <r>
      <t>Показатель 7</t>
    </r>
    <r>
      <rPr>
        <sz val="10"/>
        <rFont val="Times New Roman"/>
        <family val="1"/>
        <charset val="204"/>
      </rPr>
      <t xml:space="preserve"> "Количество сводных годовых планов ремонтов источников тепловой энергии и тепловых сетей"</t>
    </r>
  </si>
  <si>
    <r>
      <t>Показатель 8</t>
    </r>
    <r>
      <rPr>
        <sz val="10"/>
        <rFont val="Times New Roman"/>
        <family val="1"/>
        <charset val="204"/>
      </rPr>
      <t xml:space="preserve"> «Количество сводных годовых отчетов ремонтов источников тепловой энергии и тепловых сетей»</t>
    </r>
  </si>
  <si>
    <r>
      <t xml:space="preserve">Административное мероприятие 2.03 </t>
    </r>
    <r>
      <rPr>
        <sz val="10"/>
        <rFont val="Times New Roman"/>
        <family val="1"/>
        <charset val="204"/>
      </rPr>
      <t>"Координация деятельности организаций всех форм собственности по обеспечению в городе надежного предоставления коммунальных услуг"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</si>
  <si>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согласованной  конкурсной документации по закупкам товаров, работ, услуг по предприятиям отрасли  ЖКХ"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</si>
  <si>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согласованных  договоров по закупкам товаров, работ, услуг по предприятиям отрасли ЖКХ"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</si>
  <si>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согласованных крупных сделок организаций отрасли ЖКХ, созданных с участием администрации города Твери"</t>
    </r>
  </si>
  <si>
    <r>
      <t>Показатель 4</t>
    </r>
    <r>
      <rPr>
        <sz val="10"/>
        <rFont val="Times New Roman"/>
        <family val="1"/>
        <charset val="204"/>
      </rPr>
      <t xml:space="preserve"> "Количество согласований проведения текущего, аварийного и капитального ремонтов на объектах коммунального хозяйства"</t>
    </r>
  </si>
  <si>
    <r>
      <t>Показатель 5</t>
    </r>
    <r>
      <rPr>
        <sz val="10"/>
        <rFont val="Times New Roman"/>
        <family val="1"/>
        <charset val="204"/>
      </rPr>
      <t xml:space="preserve"> "Количество выездных комиссий и совещаний по вопросам ЖКХ"</t>
    </r>
  </si>
  <si>
    <r>
      <t>Административное мероприятие 2.04</t>
    </r>
    <r>
      <rPr>
        <sz val="10"/>
        <rFont val="Times New Roman"/>
        <family val="1"/>
        <charset val="204"/>
      </rPr>
      <t xml:space="preserve"> «Обеспечение руководства города оперативной информацией (сводками) о работе коммунального хозяйства»</t>
    </r>
  </si>
  <si>
    <r>
      <t>Показатель 5</t>
    </r>
    <r>
      <rPr>
        <sz val="10"/>
        <rFont val="Times New Roman"/>
        <family val="1"/>
        <charset val="204"/>
      </rPr>
      <t xml:space="preserve"> "Количество ежесуточной информации (сводки) о работе жилищно-коммунального хозяйства за истекшие сутки в пределах компетенции департамента ЖКХ"</t>
    </r>
  </si>
  <si>
    <r>
      <t xml:space="preserve">Административное мероприятие 2.05 </t>
    </r>
    <r>
      <rPr>
        <sz val="10"/>
        <rFont val="Times New Roman"/>
        <family val="1"/>
        <charset val="204"/>
      </rPr>
      <t>"Разработка мероприятий по развитию коммунальной инфраструктуры города Твери"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</si>
  <si>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подготовленных  и согласованных в структурных подразделениях администрации города и Правительства Тверской области инвестиционных заявок"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</si>
  <si>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программ и прогнозов развития коммунального хозяйства города"</t>
    </r>
  </si>
  <si>
    <r>
      <t>Административное мероприятие 2.06</t>
    </r>
    <r>
      <rPr>
        <sz val="10"/>
        <rFont val="Times New Roman"/>
        <family val="1"/>
        <charset val="204"/>
      </rPr>
      <t xml:space="preserve"> "Подготовка отчетности в соответствии с нормативно правовыми документами"</t>
    </r>
  </si>
  <si>
    <r>
      <t>Показатель1</t>
    </r>
    <r>
      <rPr>
        <sz val="10"/>
        <rFont val="Times New Roman"/>
        <family val="1"/>
        <charset val="204"/>
      </rPr>
      <t>"Количество отчетов по поручениям администрации города, ТГД, администрации Тверской области и прочие"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</si>
  <si>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проведенных мониторингов и составленных отчетов по энергоэффективности "</t>
    </r>
  </si>
  <si>
    <r>
      <t xml:space="preserve">Административное мероприятие 2.07 </t>
    </r>
    <r>
      <rPr>
        <sz val="10"/>
        <rFont val="Times New Roman"/>
        <family val="1"/>
        <charset val="204"/>
      </rPr>
      <t>"Подготовка документов для передачи  объектов коммунальной инфраструктуры в муниципальную собственность"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</si>
  <si>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пакетов документов для передачи  объектов коммунальной инфраструктуры в муниципальную собственность"</t>
    </r>
  </si>
  <si>
    <r>
      <t xml:space="preserve">Административное мероприятие 2.08 </t>
    </r>
    <r>
      <rPr>
        <sz val="10"/>
        <rFont val="Times New Roman"/>
        <family val="1"/>
        <charset val="204"/>
      </rPr>
      <t>"Ведение реестра бесхозяйных инженерных сетей"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</si>
  <si>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обновлений реестра бесхозяйных инженерных сетей"</t>
    </r>
  </si>
  <si>
    <r>
      <t xml:space="preserve">Административное мероприятие 2.09 </t>
    </r>
    <r>
      <rPr>
        <sz val="10"/>
        <rFont val="Times New Roman"/>
        <family val="1"/>
        <charset val="204"/>
      </rPr>
      <t>"Подготовка материалов на комиссию по эффективному использованию муниципального имущества"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</si>
  <si>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заключений подготовленных на комиссию по эффективному использованию муниципального имущества»</t>
    </r>
  </si>
  <si>
    <r>
      <rPr>
        <b/>
        <sz val="10"/>
        <rFont val="Times New Roman"/>
        <family val="1"/>
        <charset val="204"/>
      </rPr>
      <t>Административное мероприятие 2.10 "</t>
    </r>
    <r>
      <rPr>
        <sz val="10"/>
        <rFont val="Times New Roman"/>
        <family val="1"/>
        <charset val="204"/>
      </rPr>
      <t>Формирование списка домов по капитальному ремонту МКД (для регионального оператора)"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</si>
  <si>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поданных заявок от муниципального образования город Тверь"</t>
    </r>
  </si>
  <si>
    <r>
      <rPr>
        <b/>
        <sz val="10"/>
        <rFont val="Times New Roman"/>
        <family val="1"/>
        <charset val="204"/>
      </rPr>
      <t xml:space="preserve">Административное мероприятие 2.12 </t>
    </r>
    <r>
      <rPr>
        <sz val="10"/>
        <rFont val="Times New Roman"/>
        <family val="1"/>
        <charset val="204"/>
      </rPr>
      <t xml:space="preserve">"Подготовка  жилищного фонда к работе в зимних условиях" 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</si>
  <si>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доведенных постановлений, распоряжений и других нормативных актов в адрес управляющих организаций, ТСЖ, ЖСК"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</si>
  <si>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подготовленных отчетов о ходе подготовке объектов жилищного хозяйства к отопительному периоду"</t>
    </r>
  </si>
  <si>
    <r>
      <t>Показатель 3 "</t>
    </r>
    <r>
      <rPr>
        <sz val="10"/>
        <rFont val="Times New Roman"/>
        <family val="1"/>
        <charset val="204"/>
      </rPr>
      <t>Количество проверок готовности объектов жилищного хозяйства к работе в зимних условиях</t>
    </r>
    <r>
      <rPr>
        <b/>
        <sz val="10"/>
        <rFont val="Times New Roman"/>
        <family val="1"/>
        <charset val="204"/>
      </rPr>
      <t>"</t>
    </r>
  </si>
  <si>
    <r>
      <t>Показатель 4 "</t>
    </r>
    <r>
      <rPr>
        <sz val="10"/>
        <rFont val="Times New Roman"/>
        <family val="1"/>
        <charset val="204"/>
      </rPr>
      <t>Количество согласованных паспортов готовности к отопительному периоду потребителей тепловой энергии</t>
    </r>
    <r>
      <rPr>
        <b/>
        <sz val="10"/>
        <rFont val="Times New Roman"/>
        <family val="1"/>
        <charset val="204"/>
      </rPr>
      <t>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</si>
  <si>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предоставленных в Министерство топливно-энергетического комплекса и жилищно-коммунального хозяйства Тверской области отчетов"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</si>
  <si>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согласованных проектов планов финансово-хозяйственной деятельности муниципальных унитарных предприятий и подготовленных правовых актов администрации города по их утверждению"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</si>
  <si>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правовых актов по формированию тарифов на платные услуги, работы, оказываемые муниципальными предприятиями "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</si>
  <si>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рассмотренных и согласованных пакетов документов  на премирование руководителей муниципальных предприятий " </t>
    </r>
  </si>
  <si>
    <r>
      <t xml:space="preserve">Показатель 4 </t>
    </r>
    <r>
      <rPr>
        <sz val="10"/>
        <rFont val="Times New Roman"/>
        <family val="1"/>
        <charset val="204"/>
      </rPr>
      <t>" Количество проведенных заседаний комиссии по определению эффективности деятельности муниципальных унитарных предприятий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</si>
  <si>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комиссий по повышению платежной дисциплины управляющих организаций, ТСЖ и ЖСК по оплате за потребленные ресурсы"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</si>
  <si>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проектов решений ТГД" 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</si>
  <si>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проектов постановлений администрации города Твери" 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</si>
  <si>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проверенных и подготовленных заключений на проекты постановлений и решений ТГД поступающих на согласование в департамент"  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</si>
  <si>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судебных заседаний" </t>
    </r>
  </si>
  <si>
    <r>
      <t>Показатель 2</t>
    </r>
    <r>
      <rPr>
        <sz val="10"/>
        <rFont val="Times New Roman"/>
        <family val="1"/>
        <charset val="204"/>
      </rPr>
      <t xml:space="preserve"> "Объем средств поступаемых в городской бюджет посредством взыскания неустоек" 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</si>
  <si>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направленных претензий"</t>
    </r>
  </si>
  <si>
    <r>
      <t>Показатель 2</t>
    </r>
    <r>
      <rPr>
        <sz val="10"/>
        <rFont val="Times New Roman"/>
        <family val="1"/>
        <charset val="204"/>
      </rPr>
      <t xml:space="preserve"> "Объем рассчитанной неустойки" 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</si>
  <si>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отчетов, представляемых департаментом в налоговые органы, во внебюджетные фонды, Росприроднадзор, Тверьстат, департамент финансов администрации города Твери"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</si>
  <si>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бухгалтерских записей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</si>
  <si>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погашенных долговых обязательств"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</si>
  <si>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рассмотренных обращений физических лиц"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</si>
  <si>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рассмотренных обращений юридических лиц"</t>
    </r>
  </si>
  <si>
    <t>Данные департамента архитектуры и строительства</t>
  </si>
  <si>
    <t>Данные ресурсоснабжающих организаций и департамента архитектуры и строительства</t>
  </si>
  <si>
    <t>к Постановлению администрации города Твери</t>
  </si>
  <si>
    <t>тыс. чел.</t>
  </si>
  <si>
    <t>тыс.чел.</t>
  </si>
  <si>
    <r>
      <t xml:space="preserve">Показатель 1 </t>
    </r>
    <r>
      <rPr>
        <sz val="10"/>
        <rFont val="Times New Roman"/>
        <family val="1"/>
        <charset val="204"/>
      </rPr>
      <t xml:space="preserve"> "Обеспечение условиями водоотведения населения"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</si>
  <si>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"Увеличение напора подачи воды в микрорайоне Южный"</t>
    </r>
  </si>
  <si>
    <t>кг/см2</t>
  </si>
  <si>
    <t>напор воды в микрорайоне Южнвй после строительства станции - напор воды до строительства</t>
  </si>
  <si>
    <r>
      <t xml:space="preserve">Мероприятие 1.01 </t>
    </r>
    <r>
      <rPr>
        <sz val="10"/>
        <rFont val="Times New Roman"/>
        <family val="1"/>
        <charset val="204"/>
      </rPr>
      <t>"Содержание и ремонт бесхозяйных тепловых сетей и объектов теплоснабжения, электрических и водопроводно-канализационных сетей"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</si>
  <si>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"Протяженнсоть бесхозяйных сетей электроснабжения, на которые выполнена первичная техническая документация"</t>
    </r>
  </si>
  <si>
    <r>
      <t>Показатель 4  "</t>
    </r>
    <r>
      <rPr>
        <sz val="10"/>
        <rFont val="Times New Roman"/>
        <family val="1"/>
        <charset val="204"/>
      </rPr>
      <t xml:space="preserve">Количество аварий на  муниципальных канализационных сетях по сравнению с количеством аварий по сравнению с предыдущим годом" 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</si>
  <si>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объектов, на которых проведен капитальный ремонт и реконструкция системы теплоснабжения города Твери"</t>
    </r>
  </si>
  <si>
    <t>Абсолютный показатель</t>
  </si>
  <si>
    <t>Ведомственная оперативная отчетность</t>
  </si>
  <si>
    <t>1.2.3</t>
  </si>
  <si>
    <r>
      <t xml:space="preserve">Мероприятие 2.03 </t>
    </r>
    <r>
      <rPr>
        <sz val="10"/>
        <rFont val="Times New Roman"/>
        <family val="1"/>
        <charset val="204"/>
      </rPr>
      <t>"Капитальный ремонт и реконструкция системы теплоснабжения города Твери"</t>
    </r>
  </si>
  <si>
    <t>Характеристика  основных показателей муниципальной   программы  города Твери</t>
  </si>
  <si>
    <r>
      <t xml:space="preserve">Мероприятия 2.02 </t>
    </r>
    <r>
      <rPr>
        <sz val="10"/>
        <rFont val="Times New Roman"/>
        <family val="1"/>
        <charset val="204"/>
      </rPr>
      <t>"Разработка схемы коммунального водоснабжения и водоотведения муниципального образования городского округа город Тверь  до 2027 года"</t>
    </r>
  </si>
  <si>
    <t xml:space="preserve"> - за счет средств бюджета Тверской области</t>
  </si>
  <si>
    <t xml:space="preserve"> - за счет средств бюджета города Твери</t>
  </si>
  <si>
    <t xml:space="preserve"> - за счет средств бюджета РФ</t>
  </si>
  <si>
    <r>
      <t xml:space="preserve">Административное мероприятие 2.15 </t>
    </r>
    <r>
      <rPr>
        <sz val="10"/>
        <rFont val="Times New Roman"/>
        <family val="1"/>
        <charset val="204"/>
      </rPr>
      <t>"Предоставление отчетов по форме федерального статистического наблюдения № 22-ЖКХ (реформа)"</t>
    </r>
  </si>
  <si>
    <r>
      <t xml:space="preserve">Административное мероприятие 2.16 </t>
    </r>
    <r>
      <rPr>
        <sz val="10"/>
        <rFont val="Times New Roman"/>
        <family val="1"/>
        <charset val="204"/>
      </rPr>
      <t>"Анализ финансово-хозяйственной деятельности муниципальных унитарных предприятий жилищно-коммунального хозяйства"</t>
    </r>
  </si>
  <si>
    <r>
      <t xml:space="preserve">Административное мероприятие 2.18 </t>
    </r>
    <r>
      <rPr>
        <sz val="10"/>
        <rFont val="Times New Roman"/>
        <family val="1"/>
        <charset val="204"/>
      </rPr>
      <t>"Контроль за платежной дисциплиной управляющих организаций, ТСЖ и ЖСК  в сфере предоставления коммунальных услуг"</t>
    </r>
  </si>
  <si>
    <r>
      <t xml:space="preserve">Административное мероприятие 2.19 </t>
    </r>
    <r>
      <rPr>
        <sz val="10"/>
        <rFont val="Times New Roman"/>
        <family val="1"/>
        <charset val="204"/>
      </rPr>
      <t>"Разработка проектов нормативно-правовых актов"</t>
    </r>
  </si>
  <si>
    <r>
      <t>Административное мероприятие 2.20</t>
    </r>
    <r>
      <rPr>
        <sz val="10"/>
        <rFont val="Times New Roman"/>
        <family val="1"/>
        <charset val="204"/>
      </rPr>
      <t xml:space="preserve"> "Представление интересов департамента ЖКХ и администрации города Твери в судах общей юрисдикции"</t>
    </r>
  </si>
  <si>
    <r>
      <t>Административное мероприятие 2.21</t>
    </r>
    <r>
      <rPr>
        <sz val="10"/>
        <rFont val="Times New Roman"/>
        <family val="1"/>
        <charset val="204"/>
      </rPr>
      <t xml:space="preserve"> "Представление интересов департамента ЖКХ и администрации города Твери в Арбитражных судах"   </t>
    </r>
  </si>
  <si>
    <r>
      <t xml:space="preserve">Административное мероприятие 2.22 </t>
    </r>
    <r>
      <rPr>
        <sz val="10"/>
        <rFont val="Times New Roman"/>
        <family val="1"/>
        <charset val="204"/>
      </rPr>
      <t xml:space="preserve">"Ведение претензионной работы в отношении недобросовестных контрагентов департамента ЖКХ"  </t>
    </r>
  </si>
  <si>
    <r>
      <t xml:space="preserve">Административное мероприятие 2.23 </t>
    </r>
    <r>
      <rPr>
        <sz val="10"/>
        <rFont val="Times New Roman"/>
        <family val="1"/>
        <charset val="204"/>
      </rPr>
      <t xml:space="preserve">"Согласование крупных сделок организаций, созданных с участием администрации города Твери"  </t>
    </r>
  </si>
  <si>
    <r>
      <t xml:space="preserve">Административное мероприятие 2.24 </t>
    </r>
    <r>
      <rPr>
        <sz val="10"/>
        <rFont val="Times New Roman"/>
        <family val="1"/>
        <charset val="204"/>
      </rPr>
      <t>"Организация и ведение бухгалтерского учета"</t>
    </r>
  </si>
  <si>
    <r>
      <t xml:space="preserve">Административное мероприятие 2.25 </t>
    </r>
    <r>
      <rPr>
        <sz val="10"/>
        <rFont val="Times New Roman"/>
        <family val="1"/>
        <charset val="204"/>
      </rPr>
      <t>"Контроль соответствия объема бюджетных ассигнований, выделенных на реализацию мероприятий по разделу коммунальное хозяйство"</t>
    </r>
  </si>
  <si>
    <r>
      <t xml:space="preserve">Административное мероприятие 2.26 </t>
    </r>
    <r>
      <rPr>
        <sz val="10"/>
        <rFont val="Times New Roman"/>
        <family val="1"/>
        <charset val="204"/>
      </rPr>
      <t>"Рассмотрение обращений физических и юридических лиц"</t>
    </r>
  </si>
  <si>
    <r>
      <t xml:space="preserve">Показатель 5 </t>
    </r>
    <r>
      <rPr>
        <sz val="10"/>
        <rFont val="Times New Roman"/>
        <family val="1"/>
        <charset val="204"/>
      </rPr>
      <t>"Количество разработанных ПСД по реконструкции и модернизации объектов коммунального комплекса"</t>
    </r>
  </si>
  <si>
    <t>Приложение 1</t>
  </si>
  <si>
    <t>Приложение 2</t>
  </si>
  <si>
    <r>
      <t>Показатель 1</t>
    </r>
    <r>
      <rPr>
        <sz val="10"/>
        <rFont val="Times New Roman"/>
        <family val="1"/>
        <charset val="204"/>
      </rPr>
      <t xml:space="preserve"> Освоено средств городского бюджета (по отношению к плану)</t>
    </r>
  </si>
  <si>
    <r>
      <t>Мероприятие 2.03</t>
    </r>
    <r>
      <rPr>
        <sz val="10"/>
        <rFont val="Times New Roman"/>
        <family val="1"/>
        <charset val="204"/>
      </rPr>
      <t xml:space="preserve"> "Актуализация схемы коммунального водоснабжения и водоотведения муниципального образования городского округа город Тверь  до 2027 года"</t>
    </r>
  </si>
  <si>
    <t>3.1.6</t>
  </si>
  <si>
    <r>
      <t>Цель. "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Тверь"</t>
    </r>
  </si>
  <si>
    <r>
      <t>Показатель 5 "</t>
    </r>
    <r>
      <rPr>
        <sz val="10"/>
        <rFont val="Times New Roman"/>
        <family val="1"/>
        <charset val="204"/>
      </rPr>
      <t>Количество аварий на объектах коммунальной инфраструктуры по сравнению с предыдущим годом"</t>
    </r>
  </si>
  <si>
    <r>
      <t>Показатель 6   "</t>
    </r>
    <r>
      <rPr>
        <sz val="10"/>
        <rFont val="Times New Roman"/>
        <family val="1"/>
        <charset val="204"/>
      </rPr>
      <t>Количество обращений граждан по вопросам надежности тепло-, водоснабжения по сравнению с предыдущим годом"</t>
    </r>
  </si>
  <si>
    <r>
      <t>Задача 1</t>
    </r>
    <r>
      <rPr>
        <sz val="10"/>
        <rFont val="Times New Roman"/>
        <family val="1"/>
        <charset val="204"/>
      </rPr>
      <t xml:space="preserve"> "Снижение степени износа существующих объектов коммунальной инфраструктуры"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</si>
  <si>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"Протяженность отремонтированных бесхозяйных сетей электроснабжения, на которые выполнена первичная техническая документация"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</si>
  <si>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Снижение количества аварий на  бесхозяйных газопроводах и сооружениях на них по сравнению с возможным количеством аварий </t>
    </r>
  </si>
  <si>
    <r>
      <t>Мероприятие 1.03</t>
    </r>
    <r>
      <rPr>
        <sz val="10"/>
        <rFont val="Times New Roman"/>
        <family val="1"/>
        <charset val="204"/>
      </rPr>
      <t xml:space="preserve"> "Содержание объектов незавершенного строительства"</t>
    </r>
  </si>
  <si>
    <r>
      <t xml:space="preserve">Показатель 1 </t>
    </r>
    <r>
      <rPr>
        <sz val="10"/>
        <rFont val="Times New Roman"/>
        <family val="1"/>
        <charset val="204"/>
      </rPr>
      <t>Освоено средств городского бюджета (по отношению к плану)</t>
    </r>
  </si>
  <si>
    <r>
      <t xml:space="preserve">Показатель 4 </t>
    </r>
    <r>
      <rPr>
        <sz val="10"/>
        <rFont val="Times New Roman"/>
        <family val="1"/>
        <charset val="204"/>
      </rPr>
      <t>"Количество договоров на оформление технической документации на объекты коммунальной инфраструктуры"</t>
    </r>
  </si>
  <si>
    <r>
      <t>Задача 2 "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инфраструктуры"</t>
    </r>
  </si>
  <si>
    <r>
      <t>Мероприятие 2.01</t>
    </r>
    <r>
      <rPr>
        <sz val="10"/>
        <rFont val="Times New Roman"/>
        <family val="1"/>
        <charset val="204"/>
      </rPr>
      <t xml:space="preserve"> "Подготовка коммунального хозяйства города к новому отопительному сезону"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</si>
  <si>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аварий на  муниципальных тепловых сетях и объектах теплоснабжения (ЦТП и ТУ) по сравнению с  предыдущим годом"</t>
    </r>
  </si>
  <si>
    <r>
      <t>Мероприятие 2.02 "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водоотведения"</t>
    </r>
  </si>
  <si>
    <r>
      <t>Показатель 3  "К</t>
    </r>
    <r>
      <rPr>
        <sz val="10"/>
        <rFont val="Times New Roman"/>
        <family val="1"/>
        <charset val="204"/>
      </rPr>
      <t xml:space="preserve">оличество аварий на  муниципальных водопроводных сетях по сравнению с количеством за предыдущей год" </t>
    </r>
  </si>
  <si>
    <r>
      <t>Показатель 4  "К</t>
    </r>
    <r>
      <rPr>
        <sz val="10"/>
        <rFont val="Times New Roman"/>
        <family val="1"/>
        <charset val="204"/>
      </rPr>
      <t xml:space="preserve">оличество аварий на  муниципальных канализационных сетях по сравнению с количеством аварий за предыдущий год" </t>
    </r>
  </si>
  <si>
    <r>
      <t>Задача 1 "</t>
    </r>
    <r>
      <rPr>
        <sz val="10"/>
        <rFont val="Times New Roman"/>
        <family val="1"/>
        <charset val="204"/>
      </rPr>
      <t>Реконструкция и модернизация объектов коммунальной инфраструктуры"</t>
    </r>
  </si>
  <si>
    <r>
      <t>06.2.010</t>
    </r>
    <r>
      <rPr>
        <b/>
        <sz val="10"/>
        <rFont val="Times New Roman"/>
        <family val="1"/>
        <charset val="204"/>
      </rPr>
      <t>1</t>
    </r>
  </si>
  <si>
    <r>
      <t xml:space="preserve">Мероприятие  1.01 </t>
    </r>
    <r>
      <rPr>
        <sz val="10"/>
        <rFont val="Times New Roman"/>
        <family val="1"/>
        <charset val="204"/>
      </rPr>
      <t>"Пуско - наладочные работы на локальной станции водоподготовки на городской скважине № 47 на бульваре Гусева в микрорайоне "Южный" Московского района города Твери"</t>
    </r>
  </si>
  <si>
    <r>
      <t>Показатель 1</t>
    </r>
    <r>
      <rPr>
        <sz val="10"/>
        <rFont val="Times New Roman"/>
        <family val="1"/>
        <charset val="204"/>
      </rPr>
      <t xml:space="preserve"> "Увеличение вновь введенной установленной мощности источников"</t>
    </r>
  </si>
  <si>
    <r>
      <t>Показатель 2</t>
    </r>
    <r>
      <rPr>
        <sz val="10"/>
        <rFont val="Times New Roman"/>
        <family val="1"/>
        <charset val="204"/>
      </rPr>
      <t xml:space="preserve"> "Протяженность вновь построенных, модернизированных электрических сетей по отношению к общей протяженности"</t>
    </r>
  </si>
  <si>
    <r>
      <t>Показатель 3</t>
    </r>
    <r>
      <rPr>
        <sz val="10"/>
        <rFont val="Times New Roman"/>
        <family val="1"/>
        <charset val="204"/>
      </rPr>
      <t xml:space="preserve"> "Протяженность вновь построенных, модернизированных водопроводно-канализационных сетей по отношению к общей протяженности" 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</si>
  <si>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"Протяжённость вновь построенных водопроводных и канализационных сетей по отношению к общей протяжённости сетей"</t>
    </r>
  </si>
  <si>
    <r>
      <t xml:space="preserve">Задача 2 </t>
    </r>
    <r>
      <rPr>
        <sz val="10"/>
        <rFont val="Times New Roman"/>
        <family val="1"/>
        <charset val="204"/>
      </rPr>
      <t xml:space="preserve"> "Создание технических решений, направленных на обеспечение наиболее эффективного, качественного и надежного предоставления коммунальных услуг"</t>
    </r>
  </si>
  <si>
    <r>
      <t>Мероприятие 2.01</t>
    </r>
    <r>
      <rPr>
        <sz val="10"/>
        <rFont val="Times New Roman"/>
        <family val="1"/>
        <charset val="204"/>
      </rPr>
      <t xml:space="preserve"> "Актуализация схемы теплоснабжения в административных границах МО городского округа город Тверь на период до 2028 года"</t>
    </r>
  </si>
  <si>
    <r>
      <t>Показатель 1</t>
    </r>
    <r>
      <rPr>
        <sz val="10"/>
        <rFont val="Times New Roman"/>
        <family val="1"/>
        <charset val="204"/>
      </rPr>
      <t xml:space="preserve"> "Освоено средств городского бюджета (по отношению к плану)"</t>
    </r>
  </si>
  <si>
    <r>
      <t>Подпрограмма 3</t>
    </r>
    <r>
      <rPr>
        <sz val="10"/>
        <rFont val="Times New Roman"/>
        <family val="1"/>
        <charset val="204"/>
      </rPr>
      <t xml:space="preserve"> "Повышение энергетической эффективности коммунальной инфраструктуры муниципального образования городской округ город Тверь"</t>
    </r>
  </si>
  <si>
    <r>
      <t xml:space="preserve">Задача 1  </t>
    </r>
    <r>
      <rPr>
        <sz val="10"/>
        <rFont val="Times New Roman"/>
        <family val="1"/>
        <charset val="204"/>
      </rPr>
      <t>"Обеспечение энергосбережения и повышения энергетической эффективности коммунального хозяйства, снижение потерь энергоресурсов"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</si>
  <si>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"Объем потребления воды  учреждениями социальной сферы по отношению к предыдущему году"</t>
    </r>
  </si>
  <si>
    <r>
      <t xml:space="preserve">Мероприятие 1.05  </t>
    </r>
    <r>
      <rPr>
        <sz val="10"/>
        <rFont val="Times New Roman"/>
        <family val="1"/>
        <charset val="204"/>
      </rPr>
      <t>"Проведение энергетических обследований бюджетных учреждений"</t>
    </r>
  </si>
  <si>
    <r>
      <t xml:space="preserve">Мероприятие 1.12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от тепловой камеры ТК 837-16 до д. №69 по ул.Можайского, с использованием предварительно изолированного трубопровода", в том числе:</t>
    </r>
  </si>
  <si>
    <r>
      <t xml:space="preserve">Мероприятие 1.13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от тепловой камеры ТК 841-6 до д.№ 41 по б.Гусева, с использованием предварительно изолированного трубопровода", в том числе:</t>
    </r>
  </si>
  <si>
    <r>
      <t xml:space="preserve">Мероприятие 1.14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от тепловой камеры ТК 841-8 до тепловой камеры ТК 841-6 у д.№45 по б.Гусева, с использованием предварительно изолированного трубопровода", в том числе:</t>
    </r>
  </si>
  <si>
    <r>
      <t xml:space="preserve">Мероприятие 1.15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от тепловой камеры ТК 841-10 до д.№ 47 корп.1 по б.Гусева, с использованием предварительно изолированного трубопровода", в том числе:</t>
    </r>
  </si>
  <si>
    <r>
      <rPr>
        <b/>
        <sz val="10"/>
        <rFont val="Times New Roman"/>
        <family val="1"/>
        <charset val="204"/>
      </rPr>
      <t>Мероприятие 1.16</t>
    </r>
    <r>
      <rPr>
        <sz val="10"/>
        <rFont val="Times New Roman"/>
        <family val="1"/>
        <charset val="204"/>
      </rPr>
      <t xml:space="preserve"> "Капитальный ремонт комплекса тепловых сетей (22060) в районе домов №№ 66,68 по ул.Склизкова, домов №№ 61/64, 63 корп.1, 63 корп.2 по ул.15 лет Октября, с использованием предварительно изолированного трубопровода", в том числе:</t>
    </r>
  </si>
  <si>
    <r>
      <rPr>
        <b/>
        <sz val="10"/>
        <rFont val="Times New Roman"/>
        <family val="1"/>
        <charset val="204"/>
      </rPr>
      <t>Мероприятие 1.17</t>
    </r>
    <r>
      <rPr>
        <sz val="10"/>
        <rFont val="Times New Roman"/>
        <family val="1"/>
        <charset val="204"/>
      </rPr>
      <t xml:space="preserve"> "Капитальный ремонт комплекса тепловых сетей (31024) в районе улиц 6-я Пролетарская, ул.Гончаровой от тепловой камеры ТК-742 до центрального теплового пункта № 69, расположенного во дворе дома № 10 по ул.Гончаровой с использованием предварительно изолированного трубопровода" в том числе:</t>
    </r>
  </si>
  <si>
    <r>
      <rPr>
        <b/>
        <sz val="10"/>
        <rFont val="Times New Roman"/>
        <family val="1"/>
        <charset val="204"/>
      </rPr>
      <t>Мероприятие 1.18</t>
    </r>
    <r>
      <rPr>
        <sz val="10"/>
        <rFont val="Times New Roman"/>
        <family val="1"/>
        <charset val="204"/>
      </rPr>
      <t xml:space="preserve"> "Капитальный ремонт комплекса тепловых сетей (13002) в районе домов №№ 12, 14 по ул.Фрунзе, 35 корп.1, 35 корп.3, 35 корп.4, 37 корп.6, 39 корп.5 по ул.П.Савельевой с использованием предварительно изолированного трубопровода", в том числе:</t>
    </r>
  </si>
  <si>
    <r>
      <rPr>
        <b/>
        <sz val="10"/>
        <rFont val="Times New Roman"/>
        <family val="1"/>
        <charset val="204"/>
      </rPr>
      <t>Мероприятие 1.19</t>
    </r>
    <r>
      <rPr>
        <sz val="10"/>
        <rFont val="Times New Roman"/>
        <family val="1"/>
        <charset val="204"/>
      </rPr>
      <t xml:space="preserve"> "Капитальный ремонт комплекса тепловых сетей (13009) в районе домов №№ 6, 8 корп.1, 8 корп.2 по Молодежному бульвару, 31 по ул.П.Савельевой с использованием предварительно изолированного трубопровода", в том числе:</t>
    </r>
  </si>
  <si>
    <r>
      <rPr>
        <b/>
        <sz val="10"/>
        <rFont val="Times New Roman"/>
        <family val="1"/>
        <charset val="204"/>
      </rPr>
      <t>Мероприятие 1.20</t>
    </r>
    <r>
      <rPr>
        <sz val="10"/>
        <rFont val="Times New Roman"/>
        <family val="1"/>
        <charset val="204"/>
      </rPr>
      <t xml:space="preserve"> "Капитальный ремонт комплекса тепловых сетей (13005) в районе домов №№ 11 к. 1 ,2, 3, № 15 а, б, в, г, д по ул. Артюхина, с использованием предварительно изолированного трубопровода", в том числе:</t>
    </r>
  </si>
  <si>
    <r>
      <rPr>
        <b/>
        <sz val="10"/>
        <rFont val="Times New Roman"/>
        <family val="1"/>
        <charset val="204"/>
      </rPr>
      <t>Мероприятие 1.21</t>
    </r>
    <r>
      <rPr>
        <sz val="10"/>
        <rFont val="Times New Roman"/>
        <family val="1"/>
        <charset val="204"/>
      </rPr>
      <t xml:space="preserve"> "Капитальный ремонт комплекса тепловых сетей (13001) в районе домов №№ 8 к. 1 ,2, 3, № 24 к. 1 ,3, 4, 5, № 26, № 32 по ул. Артюхина, с использованием предварительно изолированного трубопровода", в том числе:</t>
    </r>
  </si>
  <si>
    <r>
      <t>Задача 2</t>
    </r>
    <r>
      <rPr>
        <sz val="10"/>
        <rFont val="Times New Roman"/>
        <family val="1"/>
        <charset val="204"/>
      </rPr>
      <t xml:space="preserve"> "Внедрение энергосберегающих технологий и энергетически эффективного оборудования  в  отраслях экономики и социальной сфере"</t>
    </r>
  </si>
  <si>
    <r>
      <t>Мероприятие 1</t>
    </r>
    <r>
      <rPr>
        <sz val="10"/>
        <rFont val="Times New Roman"/>
        <family val="1"/>
        <charset val="204"/>
      </rPr>
      <t xml:space="preserve"> Мероприятия по стимулированию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</t>
    </r>
  </si>
  <si>
    <r>
      <t>Показатель 1 "</t>
    </r>
    <r>
      <rPr>
        <sz val="10"/>
        <rFont val="Times New Roman"/>
        <family val="1"/>
        <charset val="204"/>
      </rPr>
      <t>Доля объемов электрической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электрической энергии"</t>
    </r>
  </si>
  <si>
    <r>
      <t>Показатель 2 "</t>
    </r>
    <r>
      <rPr>
        <sz val="10"/>
        <rFont val="Times New Roman"/>
        <family val="1"/>
        <charset val="204"/>
      </rPr>
      <t>Доля объемов тепловой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тепловой энергии"</t>
    </r>
  </si>
  <si>
    <r>
      <t>Показатель 3 "</t>
    </r>
    <r>
      <rPr>
        <sz val="10"/>
        <rFont val="Times New Roman"/>
        <family val="1"/>
        <charset val="204"/>
      </rPr>
      <t>Доля объемов воды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воды"</t>
    </r>
  </si>
  <si>
    <r>
      <t>Мероприятие 2.01</t>
    </r>
    <r>
      <rPr>
        <sz val="10"/>
        <rFont val="Times New Roman"/>
        <family val="1"/>
        <charset val="204"/>
      </rPr>
      <t xml:space="preserve"> "Стимулирование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ресурсов"</t>
    </r>
  </si>
  <si>
    <r>
      <t>Показатель1</t>
    </r>
    <r>
      <rPr>
        <sz val="10"/>
        <rFont val="Times New Roman"/>
        <family val="1"/>
        <charset val="204"/>
      </rPr>
      <t xml:space="preserve"> "Доля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подпрограммы"</t>
    </r>
  </si>
  <si>
    <r>
      <t>Показатель 3 "</t>
    </r>
    <r>
      <rPr>
        <sz val="10"/>
        <rFont val="Times New Roman"/>
        <family val="1"/>
        <charset val="204"/>
      </rPr>
      <t>Доля объемов  воды, расчеты за которую осуществляются с использованием  приборов учета"</t>
    </r>
  </si>
  <si>
    <r>
      <t xml:space="preserve">Показатель 6 </t>
    </r>
    <r>
      <rPr>
        <sz val="10"/>
        <rFont val="Times New Roman"/>
        <family val="1"/>
        <charset val="204"/>
      </rPr>
      <t>"Количество выданных паспортов  готовности к отопительному сезону потребителей сферы здравоохранения, образования и социально-культурного быта "</t>
    </r>
  </si>
  <si>
    <r>
      <t xml:space="preserve">Административное мероприятие 2.13 </t>
    </r>
    <r>
      <rPr>
        <sz val="10"/>
        <rFont val="Times New Roman"/>
        <family val="1"/>
        <charset val="204"/>
      </rPr>
      <t>"Ведение реестра расходных обязательств"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</si>
  <si>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реестров расходных обязательств"</t>
    </r>
  </si>
  <si>
    <r>
      <t xml:space="preserve">Административное мероприятие 2.14 </t>
    </r>
    <r>
      <rPr>
        <sz val="10"/>
        <rFont val="Times New Roman"/>
        <family val="1"/>
        <charset val="204"/>
      </rPr>
      <t>"Формирование плана закупок на поставку товаров, выполнение работ, оказание услуг для обеспечения муниципальных нужд "</t>
    </r>
  </si>
  <si>
    <r>
      <t xml:space="preserve">Административное мероприятие 2.17 </t>
    </r>
    <r>
      <rPr>
        <sz val="10"/>
        <rFont val="Times New Roman"/>
        <family val="1"/>
        <charset val="204"/>
      </rPr>
      <t>"Координация деятельности и оказания методической помощи учреждениям, уполномоченным администрацией города Твери на выполнение функций наймодателя жилых помещений, находящихся в муниципальной собственности"</t>
    </r>
  </si>
  <si>
    <t xml:space="preserve">Коэф.изн. = ∑Аморт./Бал.ст. * 100%. Частное    от    деления суммы,  начисленной   за период     с      начала эксплуатации амортизации основных          фондов организаций              коммунального            комплекса      /      на балансовую     стоимость основных          фондов организаций              коммунального  комплекса за     отчетный     год, умноженную на 100% </t>
  </si>
  <si>
    <t xml:space="preserve">Коэф.изн. = ∑Аморт./Бал.ст. * 100%.  Частное    от    деления суммы,  начисленной   за период     с      начала эксплуатации амортизации основных          фондов организаций              коммунального            комплекса      /      на балансовую     стоимость основных          фондов организаций              коммунального  комплекса за     отчетный     год, умноженную на 100% </t>
  </si>
  <si>
    <t>(Nпред.-Nтек.)/Nпред. * 100%. Разница между количеством обращений в предыдущем году и количеством обращений в текущем году * 100 / количество обращений в предыдущем году</t>
  </si>
  <si>
    <t>Nфакт*100 / Nпред. Фактическое количество аварий в текущем году * 100 /количество аварий в предыдущем году</t>
  </si>
  <si>
    <t>Nфакт*100 / Nпред. фактическое количество аварий в текущем году * 100 /  количество аварий в предыдущем году</t>
  </si>
  <si>
    <t>Vнорм.*100 / Vобщ. Объем проб воды соответствующий нормативу *100 / общий объем проб воды</t>
  </si>
  <si>
    <t>Qнез.стр.*100 / Qкомм.хоз. Средства бюджета , запланированные на содержание объектов незавершенного строительства *100 / средства, запланированные на текущий год по разделу коммунальное хозяйство</t>
  </si>
  <si>
    <t>Lнов.*100 / L общ. Протяженность вновь построенных в текущем периоде водопроводных и канализационных сетей *100 / общая протяженность муниципальных сетей теплоснабжения</t>
  </si>
  <si>
    <t>(Qпред.-Qтек)*100%  разница между объемом потребления тепловой энергии  учреждениями социальной сферы в предыдущем году и потреблением тепловой энергии  учреждениями социальной сферы в текущем году * 100%</t>
  </si>
  <si>
    <t>(Qпред.-Qтек)*100% разница между объемом потребления электрической энергии  учреждениями социальной сферы в предыдущем году и потреблением электрической энергии учреждениями  социальной сферы в текущем году * 100%</t>
  </si>
  <si>
    <t>(Qпред.-Qтек)*100% разница между объемом потребления воды  учреждениями социальной сферы  в предыдущем году и потреблением воды учреждениями социальной сферы  в текущем году * 100%</t>
  </si>
  <si>
    <t>(Nпред-Nтек)*100 / Nпред. Разница между количеством обращений в предыдущем году и количеством обращений в текущем году * 100 / количество обращений в предыдущем году</t>
  </si>
  <si>
    <t>Qпр.уч*100 / Qобщ. объем электрической энергии, потребляемой бюджетными учреждениями, расчеты за которую осуществляются с использованием приборов учета * 100 / общий объеме потребляемой бюджетными учреждениями на территории муниципального образования электрической энергии</t>
  </si>
  <si>
    <t>Qпр.уч*100 / Qобщ. объем тепловой энергии, потребляемой бюджетными учреждениями, расчеты за которую осуществляются с использованием приборов учета * 100 / общий объеме потребляемой бюджетными учреждениями на территории муниципального образования тепловой энергии</t>
  </si>
  <si>
    <t>Qпр.уч*100 / Qобщ. объем воды, потребляемой бюджетными учреждениями, расчеты за которую осуществляются с использованием приборов учета * 100 / общий объеме потребляемой бюджетными учреждениями на территории муниципального образования воды</t>
  </si>
  <si>
    <t>Qвнеб.*100 / Qобщ. внебюджетные средства для финансирования мероприятий по энергосбережению и повышению энергетической эффективности * 100 / общий объем финансирования мероприятий по энергосбережению и повышению энергетической эффективности</t>
  </si>
  <si>
    <t>Nпр.уч.*100 / N общ. количество объектов социальной сферы, на которых установлены приборы учета * 100 / общее количество объектов социальной сферы</t>
  </si>
  <si>
    <t>Qпр.уч.*100/Qобщ. Объем тепловой энергии, расчеты за которую осуществляются с использованием  приборов учета к общему расходуемому объему тепловой энергии</t>
  </si>
  <si>
    <t>Qпр.уч.*100/Qобщ. Объем воды, расчеты за которую осуществляются с использованием  приборов учета к общему расходуемому  объему воды</t>
  </si>
  <si>
    <r>
      <t>Показатель 1</t>
    </r>
    <r>
      <rPr>
        <sz val="10"/>
        <rFont val="Times New Roman"/>
        <family val="1"/>
        <charset val="204"/>
      </rPr>
      <t xml:space="preserve"> "Количество проверок деятельности муниципальных бюджетных и казеных учреждений города Твери"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</si>
  <si>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п.Сахарово, от тепловой камеры ТК-36 до д.№11 ул.Василевского и от тепловой камеры ТК-38 до ДК на ул.М.Василевского, с использованием предварительно изолированного трубопровода", в том числе:</t>
    </r>
  </si>
  <si>
    <r>
      <t xml:space="preserve">Мероприятие 1.11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от тепловой камеры ТК 839-13 до д.№36 по б.Гусева, с использованием предварительно изолированного трубопровода ", в том числе: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</si>
  <si>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"Наличие поставленных на кадастровый учет технических планов ГРП№1"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</si>
  <si>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"Наличие кадастровых планов земельных участков под объектами инженерной инфрасруктуры ТП-3, ТП-4, Водозаборный узел №1"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</si>
  <si>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личных приемов по разъяснению населению вопросов жилищно-коммунального хозяйства"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</si>
  <si>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планов-графиков размещения заказов на поставку товаров, выполнение работ, оказания услуг на официальном сайте "государственных закупок""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</si>
  <si>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"Проведение капитального ремонта объектов теплоэнергетических комплексов города Твери с использованием энергоэффективных технологий", в том числе:</t>
    </r>
  </si>
  <si>
    <t>Капитальный ремонт теплотрассы на объекте, расположенном по адресу: г. Тверь, п. Сахарово, от тепловой камеры ТК-36 до д.№11 ул. Василевского и от тепловой камеры ТК-38 до ДК на ул.М.Василевского, с использованием предварительно изолированного трубопровода</t>
  </si>
  <si>
    <t>Капитальный ремонт теплотрассы на объекте, расположенном по адресу: г. Тверь, п. Сахарово, от тепловой камеры ТК-11 до д.№9 ул. М.Василевского, с использованием предварительно изолированного трубопровода</t>
  </si>
  <si>
    <t>Капитальный ремонт теплотрассы на объекте, расположенном  по адресу: г. Тверь, п. Мамулино, от тепловой камеры ТК-3 до тепловой камеры ТК-20 по ул. Полевая, с использованием предварительно изолированного трубопровода</t>
  </si>
  <si>
    <t>Капитальный ремонт теплотрассы на объекте, расположенном по адресу: г. Тверь, п. Сахарово, от тепловой камеры ТК-25 до д. №17 по ул. Садовая, с использованием предварительно изолированного трубопровода</t>
  </si>
  <si>
    <t>Капитальный ремонт теплотрассы на объекте, расположенном по адресу: г. Тверь, от тепловой камеры ТК 841-8 до тепловой камеры ТК 841-6 у д.№45 по б. Гусева, с использованием предварительно изолированного трубопровода</t>
  </si>
  <si>
    <t>Капитальный ремонт теплотрассы на объекте, расположенном по адресу : г. Тверь , от тепловой камеры ТК 839-13 до д.№36 по б. Гусева, с использованием предварительно изолированного трубопровода</t>
  </si>
  <si>
    <t>Капитальный ремонт теплотрассы на объекте, расположенном по адресу: г. Тверь, от тепловой камеры ТК 841-6 до д. № 41 по б. Гусева, с использованием предварительно изолированного трубопровода</t>
  </si>
  <si>
    <t>Капитальный ремонт теплотрассы на объекте, расположенном по адресу: г. Тверь, от тепловой камеры ТК 841-8 до тепловой камеры ТК 841-10 у д.№45 корп.1  по б. Гусева, с использованием предварительно изолированного трубопровода</t>
  </si>
  <si>
    <t>Капитальный ремонт теплотрассы на объекте, расположенном по адресу: г. Тверь, от тепловой камеры ТК 841-10 до д. № 47 корп.1 по б. Гусева, с использованием предварительно изолированного трубопровода</t>
  </si>
  <si>
    <t>Капитальный ремонт теплотрассы на объекте, расположенном по адресу: г. Тверь, от тепловой камеры ТК 837-16 до д. №69 по ул. Можайского, с использованием предварительно изолированного трубопровода</t>
  </si>
  <si>
    <t>Капитальный ремонт комплекса тепловых сетей (22060) в районе домов №№ 66,68 по ул. Склизкова, домов №№ 61/64, 63 корп.1, 63 корп.2 по ул.15 лет Октября, с использованием предварительно изолированного трубопровода</t>
  </si>
  <si>
    <t>Капитальный ремонт комплекса тепловых сетей (13002) в районе домов №№ 12, 14 по ул. Фрунзе, 35 корп.1, 35 корп.3, 35 корп.4, 37 корп.6, 39 корп.5 по ул.П.Савельевой, с использованием предварительно изолированного трубопровода</t>
  </si>
  <si>
    <t>Капитальный ремонт комплекса тепловых сетей (13009) в районе домов №№ 6, 8 корп.1, 8 корп.2 по Молодежному бульвару, 31 по ул.П.Савельевой, с использованием предварительно изолированного трубопровода</t>
  </si>
  <si>
    <t>Капитальный ремонт комплекса тепловых сетей (13005) в районе домов №№ 11 к. 1, 2, 3, № 15 а, б, в, г, д по ул. Артюхина, с использованием предварительно изолированного трубопровода</t>
  </si>
  <si>
    <t>Капитальный ремонт комплекса тепловых сетей (13001) в районе домов №№ 8 к. 1 ,2, 3, № 24 к. 1 ,3, 4, 5, № 26, № 32 по ул. Артюхина, с использованием предварительно изолированного трубопровода</t>
  </si>
  <si>
    <r>
      <t>Показатель 1 "</t>
    </r>
    <r>
      <rPr>
        <sz val="10"/>
        <rFont val="Times New Roman"/>
        <family val="1"/>
        <charset val="204"/>
      </rPr>
      <t>Протяженность замененных труб теплотрасс на трубы с изоляцией ППМ"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</si>
  <si>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восстановленных тепловых камер"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</si>
  <si>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"Проведение капитального ремонта объектов теплоэнергетических комплексов города Твери с использованием энергоэффективных технологий", в том числе</t>
    </r>
  </si>
  <si>
    <t>Капитальный ремонт теплотрассы на объекте, расположенном по адресу: г. Тверь, п. Сахарово, от тепловой камеры ТК-36 до д.№11 ул. Василевского и от тепловой камеры ТК-38 до ДК на ул.М.Василевского, с использованием предварительно изолированного трубопровода"</t>
  </si>
  <si>
    <t>м</t>
  </si>
  <si>
    <t>Капитальный ремонт теплотрассы на объекте, расположенном по адресу: г. Тверь, от тепловой камеры ТК 841-6 до д. № 41 по б. Гусева, с использованием предварительно изолированного трубопровода"</t>
  </si>
  <si>
    <t>Капитальный ремонт комплекса тепловых сетей (31024) в районе улиц 6-я Пролетарская, ул. Гончаровой от тепловой камеры ТК-742 до центрального теплового пункта № 69, расположенного во дворе дома № 10 по ул.Гончаровой с использованием предварительно изолированного трубопровода"</t>
  </si>
  <si>
    <t>1.1.5</t>
  </si>
  <si>
    <r>
      <t>Показатель 1 "</t>
    </r>
    <r>
      <rPr>
        <sz val="10"/>
        <rFont val="Times New Roman"/>
        <family val="1"/>
        <charset val="204"/>
      </rPr>
      <t>Количество аварий на  бесхозяйных газопроводах и сооружениях на них по сравнению с предыдущим годом"</t>
    </r>
  </si>
  <si>
    <t>2.2.4</t>
  </si>
  <si>
    <t>Т.И. Булыженкова</t>
  </si>
  <si>
    <r>
      <t>Мероприятие 1.05 "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газоснабжения"</t>
    </r>
  </si>
  <si>
    <r>
      <t xml:space="preserve">Показатель 1 </t>
    </r>
    <r>
      <rPr>
        <sz val="10"/>
        <rFont val="Times New Roman"/>
        <family val="1"/>
        <charset val="204"/>
      </rPr>
      <t>"Снижение количества аварий на  муниципальных объектах газоснабжения по сравнению с предыдущим годом"</t>
    </r>
  </si>
  <si>
    <r>
      <t>Мероприятия 2.04 "</t>
    </r>
    <r>
      <rPr>
        <sz val="10"/>
        <rFont val="Times New Roman"/>
        <family val="1"/>
        <charset val="204"/>
      </rPr>
      <t>Разработка схемы теплоснабжения в административных границах МО городского округа город Тверь на период до 2028 года"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</si>
  <si>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"Количество утвержденных (актуализированных) схем теплоснабжения муниципального образования"</t>
    </r>
  </si>
  <si>
    <r>
      <t xml:space="preserve">Задача 2 </t>
    </r>
    <r>
      <rPr>
        <sz val="10"/>
        <rFont val="Times New Roman"/>
        <family val="1"/>
        <charset val="204"/>
      </rPr>
      <t xml:space="preserve"> "Внедрение энергосберегающих технологий и энергетически эффективного оборудования  в  отраслях экономики и социальной сфере"</t>
    </r>
  </si>
  <si>
    <t>Начальник департамента ЖКХ</t>
  </si>
  <si>
    <t>И.В. Куринный</t>
  </si>
  <si>
    <r>
      <t xml:space="preserve">Показатель 1 </t>
    </r>
    <r>
      <rPr>
        <sz val="10"/>
        <rFont val="Times New Roman"/>
        <family val="1"/>
        <charset val="204"/>
      </rPr>
      <t xml:space="preserve"> "Количество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 "</t>
    </r>
  </si>
  <si>
    <t>2.1.17</t>
  </si>
  <si>
    <t>2.1.18</t>
  </si>
  <si>
    <r>
      <t xml:space="preserve">Показатель 2 </t>
    </r>
    <r>
      <rPr>
        <sz val="10"/>
        <rFont val="Times New Roman"/>
        <family val="1"/>
        <charset val="204"/>
      </rPr>
      <t xml:space="preserve"> "Наличие кадастровых планов земельных участков под объектами инженерной инфраструктуры ТП-3, ТП-4, Водозаборный узел №1"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</si>
  <si>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"Проведение капитального ремонта объектов теплоэнергетических комплексов города Твери с использованием энергоэффективных технологий"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</si>
  <si>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"Проведение капитального ремонта объектов теплоэнергетических комплексов города Твери с использованием энергоэффективных технологий" (за счет средств федерального бюджета)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</si>
  <si>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"Проведение капитального ремонта объектов теплоэнергетических комплексов города Твери с использованием энергоэффективных технологий" (за счет средств областного бюджета)</t>
    </r>
  </si>
  <si>
    <r>
      <t>Мероприятие 2.01 "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МО городского округа город Тверь на период до 2028 года"</t>
    </r>
  </si>
  <si>
    <r>
      <t xml:space="preserve">Мероприятие 2.02 </t>
    </r>
    <r>
      <rPr>
        <sz val="10"/>
        <rFont val="Times New Roman"/>
        <family val="1"/>
        <charset val="204"/>
      </rPr>
      <t>"Разработка схемы коммунального водоснабжения и водоотведения муниципального образования городского округа город Тверь  до 2027 года"</t>
    </r>
  </si>
  <si>
    <r>
      <t xml:space="preserve">Мероприятие 2.03 </t>
    </r>
    <r>
      <rPr>
        <sz val="10"/>
        <rFont val="Times New Roman"/>
        <family val="1"/>
        <charset val="204"/>
      </rPr>
      <t>"Актуализация схемы коммунального водоснабжения и водоотведения муниципального образования городского округа город Тверь  до 2027 года"</t>
    </r>
  </si>
  <si>
    <r>
      <t>Мероприятие 2.04 "</t>
    </r>
    <r>
      <rPr>
        <sz val="10"/>
        <rFont val="Times New Roman"/>
        <family val="1"/>
        <charset val="204"/>
      </rPr>
      <t>Разработка схемы теплоснабжения в административных границах МО городского округа город Тверь на период до 2028 года"</t>
    </r>
  </si>
  <si>
    <r>
      <t>Мероприятие  1.03</t>
    </r>
    <r>
      <rPr>
        <sz val="10"/>
        <rFont val="Times New Roman"/>
        <family val="1"/>
        <charset val="204"/>
      </rPr>
      <t xml:space="preserve"> "Реконструкция сетей электроснабжения во Дворе Пролетарки с переводом электроснабжения потребителей коммунально - бытового назначения на городские сети"</t>
    </r>
  </si>
  <si>
    <r>
      <t>Мероприятие  1.04</t>
    </r>
    <r>
      <rPr>
        <sz val="10"/>
        <rFont val="Times New Roman"/>
        <family val="1"/>
        <charset val="204"/>
      </rPr>
      <t xml:space="preserve"> "Реконструкция электрических сетей напряжением 6-0,4 кВ в районе Затверечья города Твери"</t>
    </r>
  </si>
  <si>
    <r>
      <t xml:space="preserve">Мероприятие  1.05 </t>
    </r>
    <r>
      <rPr>
        <sz val="10"/>
        <rFont val="Times New Roman"/>
        <family val="1"/>
        <charset val="204"/>
      </rPr>
      <t>"Локальная станция водоподготовки на городской скважине № 62 в пос. Мигалово г. Твери (в том числе ПИР)"</t>
    </r>
  </si>
  <si>
    <r>
      <t xml:space="preserve">Мероприятие  1.06 </t>
    </r>
    <r>
      <rPr>
        <sz val="10"/>
        <rFont val="Times New Roman"/>
        <family val="1"/>
        <charset val="204"/>
      </rPr>
      <t>"Подключение водопровода на ул. Кривичской к водопроводным сетям пос. ДРСУ - 2 в г. Твери (в том числе ПИР)"</t>
    </r>
  </si>
  <si>
    <r>
      <t>Мероприятия  1.03</t>
    </r>
    <r>
      <rPr>
        <sz val="10"/>
        <rFont val="Times New Roman"/>
        <family val="1"/>
        <charset val="204"/>
      </rPr>
      <t xml:space="preserve"> "Реконструкция сетей электроснабжения во Дворе Пролетарки с переводом электроснабжения потребителей коммунально - бытового назначения на городские сети"</t>
    </r>
  </si>
  <si>
    <r>
      <t>Мероприятия  1.04</t>
    </r>
    <r>
      <rPr>
        <sz val="10"/>
        <rFont val="Times New Roman"/>
        <family val="1"/>
        <charset val="204"/>
      </rPr>
      <t xml:space="preserve"> "Реконструкция электрических сетей напряжением 6-0,4 кВ в районе Затверечья города Твери"</t>
    </r>
  </si>
  <si>
    <r>
      <t xml:space="preserve">Мероприятия 1.05 </t>
    </r>
    <r>
      <rPr>
        <sz val="10"/>
        <rFont val="Times New Roman"/>
        <family val="1"/>
        <charset val="204"/>
      </rPr>
      <t>"Локальная станция водоподготовки на городской скважине № 62 в пос. Мигалово г. Твери (в том числе ПИР)"</t>
    </r>
  </si>
  <si>
    <r>
      <t xml:space="preserve">Мероприятия  1.06 </t>
    </r>
    <r>
      <rPr>
        <sz val="10"/>
        <rFont val="Times New Roman"/>
        <family val="1"/>
        <charset val="204"/>
      </rPr>
      <t>"Подключение водопровода на ул. Кривичской к водопроводным сетям пос. ДРСУ - 2 в г. Твери (в том числе ПИР)"</t>
    </r>
  </si>
  <si>
    <r>
      <t>Мероприятия  1.07</t>
    </r>
    <r>
      <rPr>
        <sz val="10"/>
        <rFont val="Times New Roman"/>
        <family val="1"/>
        <charset val="204"/>
      </rPr>
      <t xml:space="preserve"> "Разработка проектно - сметной документации  на выполнение работ по строительству сети бытовой канализации для жилых домов № 32 и № 34 по Октябрьскому проспекту г.Твери (в т.т.ч ПИР)"</t>
    </r>
  </si>
  <si>
    <r>
      <t xml:space="preserve">Мероприятие 1.08 </t>
    </r>
    <r>
      <rPr>
        <sz val="10"/>
        <rFont val="Times New Roman"/>
        <family val="1"/>
        <charset val="204"/>
      </rPr>
      <t>"Строительство водопроводной станции регулирования с резервуаром чистой воды в микрорайоне Южный, ул. Королева"</t>
    </r>
  </si>
  <si>
    <r>
      <t xml:space="preserve">Мероприятие 1.09 </t>
    </r>
    <r>
      <rPr>
        <sz val="10"/>
        <rFont val="Times New Roman"/>
        <family val="1"/>
        <charset val="204"/>
      </rPr>
      <t>"Северо-Западный канализационный коллектор от пересечения улиц Цветочная - Ударная до КНС-21 в объеме 1-го и 2-го этапов (в т.ч. ПИР)"</t>
    </r>
  </si>
  <si>
    <r>
      <t xml:space="preserve">Мероприятие 1.10 </t>
    </r>
    <r>
      <rPr>
        <sz val="10"/>
        <rFont val="Times New Roman"/>
        <family val="1"/>
        <charset val="204"/>
      </rPr>
      <t>""Строительство инженерной инфраструктуры в пос. Никифоровское под комплексную жилищную застройку (в т.ч. ПИР)"</t>
    </r>
  </si>
  <si>
    <r>
      <t xml:space="preserve">Мероприятие 1.11 </t>
    </r>
    <r>
      <rPr>
        <sz val="10"/>
        <rFont val="Times New Roman"/>
        <family val="1"/>
        <charset val="204"/>
      </rPr>
      <t xml:space="preserve"> "Обеспечение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на 2014 - 2018 годы"</t>
    </r>
    <r>
      <rPr>
        <b/>
        <sz val="10"/>
        <rFont val="Times New Roman"/>
        <family val="1"/>
        <charset val="204"/>
      </rPr>
      <t xml:space="preserve">
</t>
    </r>
  </si>
  <si>
    <r>
      <t>Мероприятие 1.07</t>
    </r>
    <r>
      <rPr>
        <sz val="10"/>
        <rFont val="Times New Roman"/>
        <family val="1"/>
        <charset val="204"/>
      </rPr>
      <t xml:space="preserve"> "Разработка проектно - сметной документации  на выполнение работ по строительству сети бытовой канализации для жилых домов № 32 и № 34 по Октябрьскому проспекту г.Твери (в т.т.ч ПИР)"</t>
    </r>
  </si>
  <si>
    <r>
      <t xml:space="preserve">Мероприятие 1.10 </t>
    </r>
    <r>
      <rPr>
        <sz val="10"/>
        <rFont val="Times New Roman"/>
        <family val="1"/>
        <charset val="204"/>
      </rPr>
      <t>"Строительство инженерной инфраструктуры в пос. Никифоровское под комплексную жилищную застройку (в т.ч. ПИР)"</t>
    </r>
  </si>
  <si>
    <t>от "02" февраля 2015 №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</si>
</sst>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#,##0.0"/>
    <numFmt numFmtId="165" formatCode="000000"/>
    <numFmt numFmtId="166" formatCode="0.0"/>
    <numFmt numFmtId="167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b/>
      <i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/>
    <xf numFmtId="0" fontId="7" fillId="0" borderId="0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vertical="top" wrapText="1"/>
    </xf>
    <xf numFmtId="165" fontId="11" fillId="0" borderId="1" xfId="0" applyNumberFormat="1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3" fillId="0" borderId="0" xfId="0" applyFont="1" applyFill="1"/>
    <xf numFmtId="49" fontId="13" fillId="0" borderId="0" xfId="0" applyNumberFormat="1" applyFont="1" applyFill="1"/>
    <xf numFmtId="0" fontId="13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2" fillId="0" borderId="5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166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justify"/>
    </xf>
    <xf numFmtId="49" fontId="2" fillId="0" borderId="1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justify"/>
    </xf>
    <xf numFmtId="0" fontId="11" fillId="0" borderId="0" xfId="0" applyFont="1" applyFill="1" applyAlignment="1">
      <alignment vertical="top" wrapText="1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3" fontId="2" fillId="0" borderId="3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Alignment="1">
      <alignment horizontal="right" vertical="center"/>
    </xf>
    <xf numFmtId="1" fontId="13" fillId="0" borderId="0" xfId="0" applyNumberFormat="1" applyFont="1" applyFill="1" applyBorder="1"/>
    <xf numFmtId="1" fontId="13" fillId="0" borderId="0" xfId="0" applyNumberFormat="1" applyFont="1" applyFill="1"/>
    <xf numFmtId="1" fontId="2" fillId="0" borderId="2" xfId="0" applyNumberFormat="1" applyFont="1" applyFill="1" applyBorder="1" applyAlignment="1">
      <alignment horizontal="center" vertical="center" wrapText="1"/>
    </xf>
    <xf numFmtId="167" fontId="13" fillId="0" borderId="0" xfId="0" applyNumberFormat="1" applyFont="1" applyFill="1"/>
    <xf numFmtId="167" fontId="4" fillId="0" borderId="0" xfId="0" applyNumberFormat="1" applyFont="1" applyFill="1"/>
    <xf numFmtId="167" fontId="4" fillId="0" borderId="0" xfId="0" applyNumberFormat="1" applyFont="1" applyFill="1" applyAlignment="1">
      <alignment horizontal="left"/>
    </xf>
    <xf numFmtId="167" fontId="12" fillId="0" borderId="0" xfId="0" applyNumberFormat="1" applyFont="1" applyFill="1" applyAlignment="1">
      <alignment horizontal="left"/>
    </xf>
    <xf numFmtId="167" fontId="12" fillId="0" borderId="0" xfId="0" applyNumberFormat="1" applyFont="1" applyFill="1" applyAlignment="1">
      <alignment vertical="top" wrapText="1"/>
    </xf>
    <xf numFmtId="167" fontId="12" fillId="0" borderId="0" xfId="0" applyNumberFormat="1" applyFont="1" applyFill="1" applyAlignment="1"/>
    <xf numFmtId="167" fontId="6" fillId="0" borderId="0" xfId="0" applyNumberFormat="1" applyFont="1" applyFill="1" applyBorder="1" applyAlignment="1"/>
    <xf numFmtId="167" fontId="6" fillId="0" borderId="0" xfId="0" applyNumberFormat="1" applyFont="1" applyFill="1" applyBorder="1" applyAlignment="1">
      <alignment horizontal="center"/>
    </xf>
    <xf numFmtId="167" fontId="13" fillId="0" borderId="0" xfId="0" applyNumberFormat="1" applyFont="1" applyFill="1" applyBorder="1"/>
    <xf numFmtId="167" fontId="5" fillId="0" borderId="0" xfId="0" applyNumberFormat="1" applyFont="1" applyFill="1" applyBorder="1" applyAlignment="1"/>
    <xf numFmtId="167" fontId="6" fillId="0" borderId="0" xfId="0" applyNumberFormat="1" applyFont="1" applyFill="1" applyBorder="1" applyAlignment="1">
      <alignment horizontal="justify" vertical="top" wrapText="1"/>
    </xf>
    <xf numFmtId="167" fontId="6" fillId="0" borderId="0" xfId="0" applyNumberFormat="1" applyFont="1" applyFill="1" applyBorder="1" applyAlignment="1">
      <alignment horizontal="left" vertical="top"/>
    </xf>
    <xf numFmtId="167" fontId="2" fillId="0" borderId="2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12" fillId="0" borderId="0" xfId="0" applyNumberFormat="1" applyFont="1" applyFill="1" applyAlignment="1">
      <alignment horizontal="right"/>
    </xf>
    <xf numFmtId="1" fontId="12" fillId="0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3" fontId="17" fillId="0" borderId="3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1" fillId="0" borderId="0" xfId="0" applyNumberFormat="1" applyFont="1" applyFill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66" fontId="12" fillId="0" borderId="0" xfId="0" applyNumberFormat="1" applyFont="1" applyFill="1" applyAlignment="1">
      <alignment horizontal="right" vertical="center" wrapText="1"/>
    </xf>
    <xf numFmtId="166" fontId="2" fillId="0" borderId="6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 vertical="center" wrapText="1"/>
    </xf>
    <xf numFmtId="167" fontId="13" fillId="0" borderId="1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92"/>
  <sheetViews>
    <sheetView tabSelected="1" view="pageBreakPreview" topLeftCell="B1" zoomScale="90" zoomScaleSheetLayoutView="90" workbookViewId="0">
      <selection activeCell="AH3" sqref="AH3"/>
    </sheetView>
  </sheetViews>
  <sheetFormatPr defaultRowHeight="15" x14ac:dyDescent="0.25"/>
  <cols>
    <col min="1" max="1" width="3.85546875" style="28" customWidth="1"/>
    <col min="2" max="2" width="4" style="28" customWidth="1"/>
    <col min="3" max="3" width="3" style="28" customWidth="1"/>
    <col min="4" max="4" width="3.5703125" style="28" customWidth="1"/>
    <col min="5" max="5" width="4" style="28" customWidth="1"/>
    <col min="6" max="6" width="4.5703125" style="28" customWidth="1"/>
    <col min="7" max="8" width="4.28515625" style="28" customWidth="1"/>
    <col min="9" max="9" width="3.5703125" style="28" customWidth="1"/>
    <col min="10" max="10" width="4.85546875" style="28" customWidth="1"/>
    <col min="11" max="11" width="4.5703125" style="28" customWidth="1"/>
    <col min="12" max="12" width="5.28515625" style="28" customWidth="1"/>
    <col min="13" max="13" width="5.140625" style="28" customWidth="1"/>
    <col min="14" max="14" width="5.28515625" style="28" customWidth="1"/>
    <col min="15" max="15" width="0" style="28" hidden="1" customWidth="1"/>
    <col min="16" max="16" width="9.7109375" style="28" hidden="1" customWidth="1"/>
    <col min="17" max="17" width="13" style="28" hidden="1" customWidth="1"/>
    <col min="18" max="18" width="16" style="28" hidden="1" customWidth="1"/>
    <col min="19" max="19" width="11.85546875" style="28" hidden="1" customWidth="1"/>
    <col min="20" max="20" width="14.140625" style="28" hidden="1" customWidth="1"/>
    <col min="21" max="21" width="11.140625" style="29" hidden="1" customWidth="1"/>
    <col min="22" max="22" width="12.140625" style="29" hidden="1" customWidth="1"/>
    <col min="23" max="24" width="12.5703125" style="29" hidden="1" customWidth="1"/>
    <col min="25" max="25" width="33.42578125" style="30" customWidth="1"/>
    <col min="26" max="26" width="11.140625" style="28" customWidth="1"/>
    <col min="27" max="27" width="11.42578125" style="58" customWidth="1"/>
    <col min="28" max="28" width="13.42578125" style="58" customWidth="1"/>
    <col min="29" max="29" width="10.42578125" style="58" customWidth="1"/>
    <col min="30" max="30" width="10.5703125" style="59" customWidth="1"/>
    <col min="31" max="31" width="10.42578125" style="59" customWidth="1"/>
    <col min="32" max="32" width="12" style="59" customWidth="1"/>
    <col min="33" max="33" width="10.85546875" style="58" customWidth="1"/>
    <col min="34" max="34" width="11.85546875" style="56" customWidth="1"/>
    <col min="35" max="16384" width="9.140625" style="28"/>
  </cols>
  <sheetData>
    <row r="1" spans="1:34" ht="15.75" x14ac:dyDescent="0.25">
      <c r="AH1" s="54" t="s">
        <v>364</v>
      </c>
    </row>
    <row r="2" spans="1:34" ht="15.75" x14ac:dyDescent="0.25">
      <c r="AH2" s="54" t="s">
        <v>332</v>
      </c>
    </row>
    <row r="3" spans="1:34" ht="15.75" x14ac:dyDescent="0.25">
      <c r="AH3" s="54" t="s">
        <v>507</v>
      </c>
    </row>
    <row r="5" spans="1:34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A5" s="60"/>
      <c r="AB5" s="61"/>
      <c r="AD5" s="62"/>
      <c r="AE5" s="62"/>
      <c r="AF5" s="62"/>
      <c r="AG5" s="123" t="s">
        <v>11</v>
      </c>
      <c r="AH5" s="123"/>
    </row>
    <row r="6" spans="1:34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A6" s="60"/>
      <c r="AB6" s="61"/>
      <c r="AD6" s="63"/>
      <c r="AE6" s="63"/>
      <c r="AF6" s="63"/>
      <c r="AG6" s="63"/>
      <c r="AH6" s="54" t="s">
        <v>12</v>
      </c>
    </row>
    <row r="7" spans="1:34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A7" s="60"/>
      <c r="AB7" s="61"/>
      <c r="AD7" s="61"/>
      <c r="AE7" s="61"/>
      <c r="AF7" s="61"/>
      <c r="AG7" s="61"/>
      <c r="AH7" s="54" t="s">
        <v>6</v>
      </c>
    </row>
    <row r="8" spans="1:34" s="32" customFormat="1" ht="18.75" x14ac:dyDescent="0.3">
      <c r="A8" s="126" t="s">
        <v>116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55"/>
    </row>
    <row r="9" spans="1:34" s="32" customFormat="1" ht="15.75" x14ac:dyDescent="0.25">
      <c r="A9" s="3"/>
      <c r="B9" s="127" t="s">
        <v>29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55"/>
    </row>
    <row r="10" spans="1:34" s="32" customFormat="1" ht="15.75" x14ac:dyDescent="0.25">
      <c r="A10" s="3"/>
      <c r="B10" s="128" t="s">
        <v>117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</row>
    <row r="11" spans="1:34" s="32" customFormat="1" ht="15.75" x14ac:dyDescent="0.25">
      <c r="A11" s="3"/>
      <c r="B11" s="129" t="s">
        <v>122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55"/>
    </row>
    <row r="12" spans="1:34" s="32" customFormat="1" ht="15.75" x14ac:dyDescent="0.25">
      <c r="A12" s="3"/>
      <c r="B12" s="3"/>
      <c r="C12" s="3"/>
      <c r="D12" s="127" t="s">
        <v>118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64"/>
      <c r="AB12" s="65"/>
      <c r="AC12" s="65"/>
      <c r="AD12" s="65"/>
      <c r="AE12" s="64"/>
      <c r="AF12" s="64"/>
      <c r="AG12" s="66"/>
      <c r="AH12" s="55"/>
    </row>
    <row r="13" spans="1:34" s="32" customFormat="1" ht="18.75" x14ac:dyDescent="0.3">
      <c r="A13" s="3"/>
      <c r="B13" s="3"/>
      <c r="C13" s="3"/>
      <c r="D13" s="3"/>
      <c r="E13" s="3"/>
      <c r="F13" s="3"/>
      <c r="G13" s="3"/>
      <c r="H13" s="3"/>
      <c r="I13" s="3"/>
      <c r="Y13" s="33"/>
      <c r="AA13" s="67"/>
      <c r="AB13" s="67"/>
      <c r="AC13" s="67"/>
      <c r="AD13" s="67"/>
      <c r="AE13" s="67"/>
      <c r="AF13" s="67"/>
      <c r="AG13" s="66"/>
      <c r="AH13" s="55"/>
    </row>
    <row r="14" spans="1:34" s="32" customFormat="1" ht="15.75" customHeight="1" x14ac:dyDescent="0.35">
      <c r="A14" s="5" t="s">
        <v>119</v>
      </c>
      <c r="B14" s="5"/>
      <c r="C14" s="5"/>
      <c r="D14" s="5"/>
      <c r="E14" s="5"/>
      <c r="F14" s="5"/>
      <c r="G14" s="5"/>
      <c r="H14" s="5"/>
      <c r="I14" s="6"/>
      <c r="J14" s="7"/>
      <c r="K14" s="7"/>
      <c r="L14" s="7"/>
      <c r="M14" s="7"/>
      <c r="N14" s="4"/>
      <c r="O14" s="4"/>
      <c r="P14" s="4"/>
      <c r="Y14" s="33"/>
      <c r="AA14" s="68"/>
      <c r="AB14" s="69"/>
      <c r="AC14" s="69"/>
      <c r="AD14" s="69"/>
      <c r="AE14" s="69"/>
      <c r="AF14" s="69"/>
      <c r="AG14" s="66"/>
      <c r="AH14" s="55"/>
    </row>
    <row r="15" spans="1:34" ht="15.75" customHeight="1" x14ac:dyDescent="0.25">
      <c r="A15" s="133" t="s">
        <v>120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AA15" s="68"/>
      <c r="AB15" s="69"/>
      <c r="AC15" s="69"/>
      <c r="AD15" s="69"/>
      <c r="AE15" s="69"/>
      <c r="AF15" s="69"/>
    </row>
    <row r="16" spans="1:34" ht="15.75" customHeight="1" x14ac:dyDescent="0.25">
      <c r="A16" s="133" t="s">
        <v>121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68"/>
      <c r="AB16" s="69"/>
      <c r="AC16" s="69"/>
      <c r="AD16" s="69"/>
      <c r="AE16" s="69"/>
      <c r="AF16" s="69"/>
    </row>
    <row r="17" spans="1:34" ht="15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68"/>
      <c r="AB17" s="69"/>
      <c r="AC17" s="69"/>
      <c r="AD17" s="69"/>
      <c r="AE17" s="69"/>
      <c r="AF17" s="69"/>
    </row>
    <row r="18" spans="1:34" ht="94.5" customHeight="1" x14ac:dyDescent="0.25">
      <c r="A18" s="134" t="s">
        <v>99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0" t="s">
        <v>47</v>
      </c>
      <c r="Z18" s="132" t="s">
        <v>48</v>
      </c>
      <c r="AA18" s="135" t="s">
        <v>49</v>
      </c>
      <c r="AB18" s="135"/>
      <c r="AC18" s="135"/>
      <c r="AD18" s="136"/>
      <c r="AE18" s="136"/>
      <c r="AF18" s="136"/>
      <c r="AG18" s="124" t="s">
        <v>100</v>
      </c>
      <c r="AH18" s="125"/>
    </row>
    <row r="19" spans="1:34" ht="38.25" customHeight="1" x14ac:dyDescent="0.25">
      <c r="A19" s="120" t="s">
        <v>104</v>
      </c>
      <c r="B19" s="122"/>
      <c r="C19" s="121"/>
      <c r="D19" s="120" t="s">
        <v>102</v>
      </c>
      <c r="E19" s="121"/>
      <c r="F19" s="120" t="s">
        <v>103</v>
      </c>
      <c r="G19" s="121"/>
      <c r="H19" s="120" t="s">
        <v>101</v>
      </c>
      <c r="I19" s="122"/>
      <c r="J19" s="122"/>
      <c r="K19" s="122"/>
      <c r="L19" s="122"/>
      <c r="M19" s="122"/>
      <c r="N19" s="121"/>
      <c r="P19" s="34"/>
      <c r="Q19" s="35" t="s">
        <v>54</v>
      </c>
      <c r="R19" s="35" t="s">
        <v>55</v>
      </c>
      <c r="S19" s="35" t="s">
        <v>56</v>
      </c>
      <c r="T19" s="34"/>
      <c r="U19" s="36"/>
      <c r="V19" s="36"/>
      <c r="W19" s="36"/>
      <c r="X19" s="37" t="s">
        <v>153</v>
      </c>
      <c r="Y19" s="131"/>
      <c r="Z19" s="130"/>
      <c r="AA19" s="74">
        <v>2014</v>
      </c>
      <c r="AB19" s="75">
        <v>2015</v>
      </c>
      <c r="AC19" s="75">
        <v>2016</v>
      </c>
      <c r="AD19" s="75">
        <v>2017</v>
      </c>
      <c r="AE19" s="75">
        <v>2018</v>
      </c>
      <c r="AF19" s="75">
        <v>2019</v>
      </c>
      <c r="AG19" s="70" t="s">
        <v>97</v>
      </c>
      <c r="AH19" s="57" t="s">
        <v>98</v>
      </c>
    </row>
    <row r="20" spans="1:34" s="39" customFormat="1" x14ac:dyDescent="0.25">
      <c r="A20" s="119">
        <v>1</v>
      </c>
      <c r="B20" s="119">
        <v>2</v>
      </c>
      <c r="C20" s="119">
        <v>3</v>
      </c>
      <c r="D20" s="119">
        <v>4</v>
      </c>
      <c r="E20" s="119">
        <v>5</v>
      </c>
      <c r="F20" s="119">
        <v>6</v>
      </c>
      <c r="G20" s="119">
        <v>7</v>
      </c>
      <c r="H20" s="119">
        <v>8</v>
      </c>
      <c r="I20" s="119">
        <v>9</v>
      </c>
      <c r="J20" s="119">
        <v>10</v>
      </c>
      <c r="K20" s="119">
        <v>11</v>
      </c>
      <c r="L20" s="119">
        <v>12</v>
      </c>
      <c r="M20" s="119">
        <v>13</v>
      </c>
      <c r="N20" s="119">
        <v>14</v>
      </c>
      <c r="O20" s="119"/>
      <c r="P20" s="119">
        <v>1</v>
      </c>
      <c r="Q20" s="119">
        <v>2</v>
      </c>
      <c r="R20" s="119">
        <v>3</v>
      </c>
      <c r="S20" s="119">
        <v>4</v>
      </c>
      <c r="T20" s="119">
        <v>5</v>
      </c>
      <c r="U20" s="38">
        <v>6</v>
      </c>
      <c r="V20" s="38">
        <v>7</v>
      </c>
      <c r="W20" s="38">
        <v>8</v>
      </c>
      <c r="X20" s="38" t="s">
        <v>154</v>
      </c>
      <c r="Y20" s="119">
        <v>16</v>
      </c>
      <c r="Z20" s="119">
        <v>17</v>
      </c>
      <c r="AA20" s="44">
        <v>18</v>
      </c>
      <c r="AB20" s="44">
        <v>19</v>
      </c>
      <c r="AC20" s="44">
        <v>20</v>
      </c>
      <c r="AD20" s="44">
        <v>21</v>
      </c>
      <c r="AE20" s="44">
        <v>22</v>
      </c>
      <c r="AF20" s="44">
        <v>23</v>
      </c>
      <c r="AG20" s="44">
        <v>24</v>
      </c>
      <c r="AH20" s="44">
        <v>25</v>
      </c>
    </row>
    <row r="21" spans="1:34" ht="26.25" customHeight="1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19"/>
      <c r="P21" s="41"/>
      <c r="Q21" s="41" t="s">
        <v>94</v>
      </c>
      <c r="R21" s="41"/>
      <c r="S21" s="41"/>
      <c r="T21" s="41"/>
      <c r="U21" s="40"/>
      <c r="V21" s="40"/>
      <c r="W21" s="40"/>
      <c r="X21" s="40"/>
      <c r="Y21" s="10" t="s">
        <v>30</v>
      </c>
      <c r="Z21" s="119" t="s">
        <v>40</v>
      </c>
      <c r="AA21" s="77">
        <f t="shared" ref="AA21:AF21" si="0">SUM(AA29,AA68,AA107,AA198)</f>
        <v>186211.20000000001</v>
      </c>
      <c r="AB21" s="77">
        <f t="shared" si="0"/>
        <v>107173</v>
      </c>
      <c r="AC21" s="77">
        <f t="shared" si="0"/>
        <v>117910</v>
      </c>
      <c r="AD21" s="77">
        <f t="shared" si="0"/>
        <v>136120</v>
      </c>
      <c r="AE21" s="77">
        <f t="shared" si="0"/>
        <v>131200</v>
      </c>
      <c r="AF21" s="77">
        <f t="shared" si="0"/>
        <v>192762</v>
      </c>
      <c r="AG21" s="77">
        <f>SUM(AA21:AF21)</f>
        <v>871376.2</v>
      </c>
      <c r="AH21" s="44">
        <v>2019</v>
      </c>
    </row>
    <row r="22" spans="1:34" ht="113.25" customHeight="1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19"/>
      <c r="P22" s="41"/>
      <c r="Q22" s="41"/>
      <c r="R22" s="41"/>
      <c r="S22" s="41"/>
      <c r="T22" s="41"/>
      <c r="U22" s="40"/>
      <c r="V22" s="40"/>
      <c r="W22" s="40"/>
      <c r="X22" s="40"/>
      <c r="Y22" s="10" t="s">
        <v>187</v>
      </c>
      <c r="Z22" s="41"/>
      <c r="AA22" s="43"/>
      <c r="AB22" s="43"/>
      <c r="AC22" s="43"/>
      <c r="AD22" s="43"/>
      <c r="AE22" s="43"/>
      <c r="AF22" s="43"/>
      <c r="AG22" s="71"/>
      <c r="AH22" s="44"/>
    </row>
    <row r="23" spans="1:34" ht="36.75" customHeight="1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19"/>
      <c r="P23" s="41"/>
      <c r="Q23" s="41"/>
      <c r="R23" s="41"/>
      <c r="S23" s="41"/>
      <c r="T23" s="41"/>
      <c r="U23" s="40"/>
      <c r="V23" s="40"/>
      <c r="W23" s="40"/>
      <c r="X23" s="40"/>
      <c r="Y23" s="10" t="s">
        <v>188</v>
      </c>
      <c r="Z23" s="119" t="s">
        <v>50</v>
      </c>
      <c r="AA23" s="44">
        <v>80</v>
      </c>
      <c r="AB23" s="44">
        <v>79.5</v>
      </c>
      <c r="AC23" s="44">
        <v>79</v>
      </c>
      <c r="AD23" s="44">
        <v>78.5</v>
      </c>
      <c r="AE23" s="44">
        <v>78</v>
      </c>
      <c r="AF23" s="44">
        <v>77.5</v>
      </c>
      <c r="AG23" s="44">
        <v>77.5</v>
      </c>
      <c r="AH23" s="44">
        <v>2019</v>
      </c>
    </row>
    <row r="24" spans="1:34" ht="38.25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19"/>
      <c r="P24" s="41"/>
      <c r="Q24" s="41"/>
      <c r="R24" s="41"/>
      <c r="S24" s="41"/>
      <c r="T24" s="41"/>
      <c r="U24" s="40"/>
      <c r="V24" s="40"/>
      <c r="W24" s="40"/>
      <c r="X24" s="40"/>
      <c r="Y24" s="10" t="s">
        <v>189</v>
      </c>
      <c r="Z24" s="119" t="s">
        <v>50</v>
      </c>
      <c r="AA24" s="44">
        <v>59</v>
      </c>
      <c r="AB24" s="44">
        <v>58.5</v>
      </c>
      <c r="AC24" s="44">
        <v>58</v>
      </c>
      <c r="AD24" s="44">
        <v>57.5</v>
      </c>
      <c r="AE24" s="44">
        <v>57</v>
      </c>
      <c r="AF24" s="44">
        <v>56.5</v>
      </c>
      <c r="AG24" s="44">
        <v>56.5</v>
      </c>
      <c r="AH24" s="44">
        <v>2019</v>
      </c>
    </row>
    <row r="25" spans="1:34" ht="25.5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19"/>
      <c r="P25" s="41"/>
      <c r="Q25" s="41"/>
      <c r="R25" s="41"/>
      <c r="S25" s="41"/>
      <c r="T25" s="41"/>
      <c r="U25" s="40"/>
      <c r="V25" s="40"/>
      <c r="W25" s="40"/>
      <c r="X25" s="40"/>
      <c r="Y25" s="10" t="s">
        <v>190</v>
      </c>
      <c r="Z25" s="119" t="s">
        <v>50</v>
      </c>
      <c r="AA25" s="44">
        <v>66.8</v>
      </c>
      <c r="AB25" s="44">
        <v>66</v>
      </c>
      <c r="AC25" s="44">
        <v>65.5</v>
      </c>
      <c r="AD25" s="44">
        <v>65</v>
      </c>
      <c r="AE25" s="44">
        <v>64.5</v>
      </c>
      <c r="AF25" s="44">
        <v>64</v>
      </c>
      <c r="AG25" s="44">
        <v>64</v>
      </c>
      <c r="AH25" s="44">
        <v>2019</v>
      </c>
    </row>
    <row r="26" spans="1:34" ht="38.25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19"/>
      <c r="P26" s="41"/>
      <c r="Q26" s="41"/>
      <c r="R26" s="41"/>
      <c r="S26" s="41"/>
      <c r="T26" s="41"/>
      <c r="U26" s="40"/>
      <c r="V26" s="40"/>
      <c r="W26" s="40"/>
      <c r="X26" s="40"/>
      <c r="Y26" s="10" t="s">
        <v>191</v>
      </c>
      <c r="Z26" s="119" t="s">
        <v>50</v>
      </c>
      <c r="AA26" s="44">
        <v>61</v>
      </c>
      <c r="AB26" s="44">
        <v>60.5</v>
      </c>
      <c r="AC26" s="44">
        <v>60</v>
      </c>
      <c r="AD26" s="44">
        <v>59.5</v>
      </c>
      <c r="AE26" s="44">
        <v>59</v>
      </c>
      <c r="AF26" s="44">
        <v>58.5</v>
      </c>
      <c r="AG26" s="44">
        <v>58.5</v>
      </c>
      <c r="AH26" s="44">
        <v>2019</v>
      </c>
    </row>
    <row r="27" spans="1:34" ht="5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19"/>
      <c r="P27" s="41"/>
      <c r="Q27" s="41"/>
      <c r="R27" s="41"/>
      <c r="S27" s="41"/>
      <c r="T27" s="41"/>
      <c r="U27" s="40"/>
      <c r="V27" s="40"/>
      <c r="W27" s="40"/>
      <c r="X27" s="40"/>
      <c r="Y27" s="10" t="s">
        <v>192</v>
      </c>
      <c r="Z27" s="119" t="s">
        <v>50</v>
      </c>
      <c r="AA27" s="44">
        <v>5</v>
      </c>
      <c r="AB27" s="44">
        <v>5</v>
      </c>
      <c r="AC27" s="44">
        <v>5</v>
      </c>
      <c r="AD27" s="44">
        <v>5</v>
      </c>
      <c r="AE27" s="44">
        <v>5</v>
      </c>
      <c r="AF27" s="44">
        <v>5</v>
      </c>
      <c r="AG27" s="44">
        <v>30</v>
      </c>
      <c r="AH27" s="44">
        <v>2019</v>
      </c>
    </row>
    <row r="28" spans="1:34" ht="51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119"/>
      <c r="P28" s="41"/>
      <c r="Q28" s="41"/>
      <c r="R28" s="41"/>
      <c r="S28" s="41"/>
      <c r="T28" s="41"/>
      <c r="U28" s="40"/>
      <c r="V28" s="40"/>
      <c r="W28" s="40"/>
      <c r="X28" s="40"/>
      <c r="Y28" s="10" t="s">
        <v>193</v>
      </c>
      <c r="Z28" s="119" t="s">
        <v>50</v>
      </c>
      <c r="AA28" s="44">
        <v>5</v>
      </c>
      <c r="AB28" s="44">
        <v>5</v>
      </c>
      <c r="AC28" s="44">
        <v>5</v>
      </c>
      <c r="AD28" s="44">
        <v>5</v>
      </c>
      <c r="AE28" s="44">
        <v>5</v>
      </c>
      <c r="AF28" s="44">
        <v>5</v>
      </c>
      <c r="AG28" s="44">
        <f>SUM(AA28:AF28)</f>
        <v>30</v>
      </c>
      <c r="AH28" s="44">
        <v>2019</v>
      </c>
    </row>
    <row r="29" spans="1:34" ht="70.5" customHeight="1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19"/>
      <c r="P29" s="119"/>
      <c r="Q29" s="119"/>
      <c r="R29" s="119" t="s">
        <v>194</v>
      </c>
      <c r="S29" s="119"/>
      <c r="T29" s="119"/>
      <c r="U29" s="38"/>
      <c r="V29" s="38"/>
      <c r="W29" s="38"/>
      <c r="X29" s="38"/>
      <c r="Y29" s="10" t="s">
        <v>195</v>
      </c>
      <c r="Z29" s="119" t="s">
        <v>40</v>
      </c>
      <c r="AA29" s="77">
        <f>AA30+AA51</f>
        <v>23350.7</v>
      </c>
      <c r="AB29" s="77">
        <f t="shared" ref="AB29:AF29" si="1">AB30+AB51</f>
        <v>51666</v>
      </c>
      <c r="AC29" s="77">
        <f t="shared" si="1"/>
        <v>57500</v>
      </c>
      <c r="AD29" s="77">
        <f t="shared" si="1"/>
        <v>60548</v>
      </c>
      <c r="AE29" s="77">
        <f t="shared" si="1"/>
        <v>63636</v>
      </c>
      <c r="AF29" s="77">
        <f t="shared" si="1"/>
        <v>66754</v>
      </c>
      <c r="AG29" s="77">
        <f>SUM(AA29:AF29)</f>
        <v>323454.7</v>
      </c>
      <c r="AH29" s="44">
        <v>2019</v>
      </c>
    </row>
    <row r="30" spans="1:34" ht="46.5" customHeight="1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19"/>
      <c r="P30" s="119"/>
      <c r="Q30" s="119"/>
      <c r="R30" s="119"/>
      <c r="S30" s="119" t="s">
        <v>196</v>
      </c>
      <c r="T30" s="119"/>
      <c r="U30" s="38"/>
      <c r="V30" s="38"/>
      <c r="W30" s="38"/>
      <c r="X30" s="38"/>
      <c r="Y30" s="10" t="s">
        <v>197</v>
      </c>
      <c r="Z30" s="119" t="s">
        <v>40</v>
      </c>
      <c r="AA30" s="77">
        <f>AA35+AA41+AA43+AA45+AA49</f>
        <v>8411</v>
      </c>
      <c r="AB30" s="77">
        <f t="shared" ref="AB30:AF30" si="2">AB35+AB41+AB43+AB45</f>
        <v>4789</v>
      </c>
      <c r="AC30" s="77">
        <f t="shared" si="2"/>
        <v>5330</v>
      </c>
      <c r="AD30" s="77">
        <f t="shared" si="2"/>
        <v>5613</v>
      </c>
      <c r="AE30" s="77">
        <f t="shared" si="2"/>
        <v>5900</v>
      </c>
      <c r="AF30" s="77">
        <f t="shared" si="2"/>
        <v>6189</v>
      </c>
      <c r="AG30" s="77">
        <f>SUM(AA30:AF30)</f>
        <v>36232</v>
      </c>
      <c r="AH30" s="44">
        <v>2019</v>
      </c>
    </row>
    <row r="31" spans="1:34" ht="36.7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19"/>
      <c r="P31" s="41"/>
      <c r="Q31" s="41"/>
      <c r="R31" s="41"/>
      <c r="S31" s="41"/>
      <c r="T31" s="41"/>
      <c r="U31" s="40"/>
      <c r="V31" s="40"/>
      <c r="W31" s="40"/>
      <c r="X31" s="40"/>
      <c r="Y31" s="10" t="s">
        <v>188</v>
      </c>
      <c r="Z31" s="119" t="s">
        <v>50</v>
      </c>
      <c r="AA31" s="44">
        <v>80</v>
      </c>
      <c r="AB31" s="43">
        <v>79.5</v>
      </c>
      <c r="AC31" s="44">
        <v>79</v>
      </c>
      <c r="AD31" s="43">
        <v>78.5</v>
      </c>
      <c r="AE31" s="44">
        <v>78</v>
      </c>
      <c r="AF31" s="43">
        <v>77.5</v>
      </c>
      <c r="AG31" s="43">
        <v>77.5</v>
      </c>
      <c r="AH31" s="44">
        <v>2019</v>
      </c>
    </row>
    <row r="32" spans="1:34" ht="38.25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119"/>
      <c r="P32" s="41"/>
      <c r="Q32" s="41"/>
      <c r="R32" s="41"/>
      <c r="S32" s="41"/>
      <c r="T32" s="41"/>
      <c r="U32" s="40"/>
      <c r="V32" s="40"/>
      <c r="W32" s="40"/>
      <c r="X32" s="40"/>
      <c r="Y32" s="10" t="s">
        <v>189</v>
      </c>
      <c r="Z32" s="119" t="s">
        <v>50</v>
      </c>
      <c r="AA32" s="44">
        <v>59</v>
      </c>
      <c r="AB32" s="43">
        <v>58.5</v>
      </c>
      <c r="AC32" s="44">
        <v>58</v>
      </c>
      <c r="AD32" s="43">
        <v>57.5</v>
      </c>
      <c r="AE32" s="44">
        <v>57</v>
      </c>
      <c r="AF32" s="43">
        <v>56.5</v>
      </c>
      <c r="AG32" s="43">
        <v>56.5</v>
      </c>
      <c r="AH32" s="44">
        <v>2019</v>
      </c>
    </row>
    <row r="33" spans="1:34" ht="25.5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119"/>
      <c r="P33" s="41"/>
      <c r="Q33" s="41"/>
      <c r="R33" s="41"/>
      <c r="S33" s="41"/>
      <c r="T33" s="41"/>
      <c r="U33" s="40"/>
      <c r="V33" s="40"/>
      <c r="W33" s="40"/>
      <c r="X33" s="40"/>
      <c r="Y33" s="10" t="s">
        <v>190</v>
      </c>
      <c r="Z33" s="119" t="s">
        <v>50</v>
      </c>
      <c r="AA33" s="43">
        <v>66.8</v>
      </c>
      <c r="AB33" s="43">
        <v>66</v>
      </c>
      <c r="AC33" s="43">
        <v>65.5</v>
      </c>
      <c r="AD33" s="43">
        <v>65</v>
      </c>
      <c r="AE33" s="43">
        <v>64.5</v>
      </c>
      <c r="AF33" s="43">
        <v>64</v>
      </c>
      <c r="AG33" s="43">
        <v>64</v>
      </c>
      <c r="AH33" s="44">
        <v>2019</v>
      </c>
    </row>
    <row r="34" spans="1:34" ht="38.25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19"/>
      <c r="P34" s="41"/>
      <c r="Q34" s="41"/>
      <c r="R34" s="41"/>
      <c r="S34" s="41"/>
      <c r="T34" s="41"/>
      <c r="U34" s="40"/>
      <c r="V34" s="40"/>
      <c r="W34" s="40"/>
      <c r="X34" s="40"/>
      <c r="Y34" s="10" t="s">
        <v>191</v>
      </c>
      <c r="Z34" s="119" t="s">
        <v>50</v>
      </c>
      <c r="AA34" s="44">
        <v>61</v>
      </c>
      <c r="AB34" s="43">
        <v>60.5</v>
      </c>
      <c r="AC34" s="44">
        <v>60</v>
      </c>
      <c r="AD34" s="43">
        <v>59.5</v>
      </c>
      <c r="AE34" s="44">
        <v>59</v>
      </c>
      <c r="AF34" s="43">
        <v>58.5</v>
      </c>
      <c r="AG34" s="43">
        <v>58.5</v>
      </c>
      <c r="AH34" s="44">
        <v>2019</v>
      </c>
    </row>
    <row r="35" spans="1:34" ht="63.75" x14ac:dyDescent="0.25">
      <c r="A35" s="38" t="s">
        <v>107</v>
      </c>
      <c r="B35" s="38" t="s">
        <v>112</v>
      </c>
      <c r="C35" s="38" t="s">
        <v>111</v>
      </c>
      <c r="D35" s="38" t="s">
        <v>107</v>
      </c>
      <c r="E35" s="38" t="s">
        <v>113</v>
      </c>
      <c r="F35" s="38" t="s">
        <v>107</v>
      </c>
      <c r="G35" s="38" t="s">
        <v>110</v>
      </c>
      <c r="H35" s="38" t="s">
        <v>107</v>
      </c>
      <c r="I35" s="38" t="s">
        <v>108</v>
      </c>
      <c r="J35" s="38" t="s">
        <v>109</v>
      </c>
      <c r="K35" s="38" t="s">
        <v>107</v>
      </c>
      <c r="L35" s="38" t="s">
        <v>109</v>
      </c>
      <c r="M35" s="38" t="s">
        <v>107</v>
      </c>
      <c r="N35" s="38" t="s">
        <v>107</v>
      </c>
      <c r="O35" s="119"/>
      <c r="P35" s="119"/>
      <c r="Q35" s="119"/>
      <c r="R35" s="119"/>
      <c r="S35" s="119"/>
      <c r="T35" s="119" t="s">
        <v>198</v>
      </c>
      <c r="U35" s="38"/>
      <c r="V35" s="38"/>
      <c r="W35" s="38"/>
      <c r="X35" s="38"/>
      <c r="Y35" s="10" t="s">
        <v>339</v>
      </c>
      <c r="Z35" s="119" t="s">
        <v>40</v>
      </c>
      <c r="AA35" s="77">
        <v>3381</v>
      </c>
      <c r="AB35" s="77">
        <v>4360</v>
      </c>
      <c r="AC35" s="77">
        <v>4852</v>
      </c>
      <c r="AD35" s="77">
        <v>5109</v>
      </c>
      <c r="AE35" s="77">
        <v>5370</v>
      </c>
      <c r="AF35" s="77">
        <v>5633</v>
      </c>
      <c r="AG35" s="77">
        <f>SUM(AA35:AF35)</f>
        <v>28705</v>
      </c>
      <c r="AH35" s="44">
        <v>2019</v>
      </c>
    </row>
    <row r="36" spans="1:34" ht="38.25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19"/>
      <c r="P36" s="119"/>
      <c r="Q36" s="119"/>
      <c r="R36" s="119"/>
      <c r="S36" s="119"/>
      <c r="T36" s="119"/>
      <c r="U36" s="38"/>
      <c r="V36" s="38"/>
      <c r="W36" s="38"/>
      <c r="X36" s="38"/>
      <c r="Y36" s="10" t="s">
        <v>199</v>
      </c>
      <c r="Z36" s="119" t="s">
        <v>161</v>
      </c>
      <c r="AA36" s="43">
        <v>0.1</v>
      </c>
      <c r="AB36" s="43">
        <v>0.1</v>
      </c>
      <c r="AC36" s="43">
        <v>0.1</v>
      </c>
      <c r="AD36" s="43">
        <v>0.1</v>
      </c>
      <c r="AE36" s="43">
        <v>0.1</v>
      </c>
      <c r="AF36" s="43">
        <v>0.1</v>
      </c>
      <c r="AG36" s="43">
        <v>0.6</v>
      </c>
      <c r="AH36" s="44">
        <v>2019</v>
      </c>
    </row>
    <row r="37" spans="1:34" ht="42" customHeight="1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119"/>
      <c r="P37" s="119"/>
      <c r="Q37" s="119"/>
      <c r="R37" s="119"/>
      <c r="S37" s="119"/>
      <c r="T37" s="119"/>
      <c r="U37" s="38"/>
      <c r="V37" s="38"/>
      <c r="W37" s="38"/>
      <c r="X37" s="38"/>
      <c r="Y37" s="10" t="s">
        <v>200</v>
      </c>
      <c r="Z37" s="119" t="s">
        <v>53</v>
      </c>
      <c r="AA37" s="43">
        <v>2</v>
      </c>
      <c r="AB37" s="43">
        <v>2</v>
      </c>
      <c r="AC37" s="43">
        <v>2</v>
      </c>
      <c r="AD37" s="43">
        <v>3</v>
      </c>
      <c r="AE37" s="43">
        <v>3</v>
      </c>
      <c r="AF37" s="43">
        <v>4</v>
      </c>
      <c r="AG37" s="43">
        <f>SUM(AA37:AF37)</f>
        <v>16</v>
      </c>
      <c r="AH37" s="44">
        <v>2019</v>
      </c>
    </row>
    <row r="38" spans="1:34" ht="38.25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119"/>
      <c r="P38" s="119"/>
      <c r="Q38" s="119"/>
      <c r="R38" s="119"/>
      <c r="S38" s="119"/>
      <c r="T38" s="119"/>
      <c r="U38" s="38"/>
      <c r="V38" s="38"/>
      <c r="W38" s="38"/>
      <c r="X38" s="38"/>
      <c r="Y38" s="10" t="s">
        <v>201</v>
      </c>
      <c r="Z38" s="119" t="s">
        <v>161</v>
      </c>
      <c r="AA38" s="71">
        <v>5.0000000000000001E-3</v>
      </c>
      <c r="AB38" s="71">
        <v>5.0000000000000001E-3</v>
      </c>
      <c r="AC38" s="71">
        <v>5.0000000000000001E-3</v>
      </c>
      <c r="AD38" s="71">
        <v>5.0000000000000001E-3</v>
      </c>
      <c r="AE38" s="71">
        <v>5.0000000000000001E-3</v>
      </c>
      <c r="AF38" s="71">
        <v>5.0000000000000001E-3</v>
      </c>
      <c r="AG38" s="71">
        <v>0.03</v>
      </c>
      <c r="AH38" s="44">
        <v>2019</v>
      </c>
    </row>
    <row r="39" spans="1:34" ht="38.25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119"/>
      <c r="P39" s="119"/>
      <c r="Q39" s="119"/>
      <c r="R39" s="119"/>
      <c r="S39" s="119"/>
      <c r="T39" s="119"/>
      <c r="U39" s="38"/>
      <c r="V39" s="38"/>
      <c r="W39" s="38"/>
      <c r="X39" s="38"/>
      <c r="Y39" s="10" t="s">
        <v>202</v>
      </c>
      <c r="Z39" s="119" t="s">
        <v>161</v>
      </c>
      <c r="AA39" s="71">
        <v>5.0000000000000001E-3</v>
      </c>
      <c r="AB39" s="71">
        <v>5.0000000000000001E-3</v>
      </c>
      <c r="AC39" s="71">
        <v>5.0000000000000001E-3</v>
      </c>
      <c r="AD39" s="71">
        <v>5.0000000000000001E-3</v>
      </c>
      <c r="AE39" s="71">
        <v>5.0000000000000001E-3</v>
      </c>
      <c r="AF39" s="71">
        <v>5.0000000000000001E-3</v>
      </c>
      <c r="AG39" s="71">
        <v>0.03</v>
      </c>
      <c r="AH39" s="44">
        <v>2019</v>
      </c>
    </row>
    <row r="40" spans="1:34" ht="51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119"/>
      <c r="P40" s="119"/>
      <c r="Q40" s="119"/>
      <c r="R40" s="119"/>
      <c r="S40" s="119"/>
      <c r="T40" s="119"/>
      <c r="U40" s="38"/>
      <c r="V40" s="38"/>
      <c r="W40" s="38"/>
      <c r="X40" s="38"/>
      <c r="Y40" s="10" t="s">
        <v>340</v>
      </c>
      <c r="Z40" s="119" t="s">
        <v>161</v>
      </c>
      <c r="AA40" s="71">
        <v>5.0000000000000001E-3</v>
      </c>
      <c r="AB40" s="71">
        <v>5.0000000000000001E-3</v>
      </c>
      <c r="AC40" s="71">
        <v>5.0000000000000001E-3</v>
      </c>
      <c r="AD40" s="71">
        <v>5.0000000000000001E-3</v>
      </c>
      <c r="AE40" s="71">
        <v>5.0000000000000001E-3</v>
      </c>
      <c r="AF40" s="71">
        <v>5.0000000000000001E-3</v>
      </c>
      <c r="AG40" s="71">
        <v>0.03</v>
      </c>
      <c r="AH40" s="44">
        <v>2019</v>
      </c>
    </row>
    <row r="41" spans="1:34" ht="38.25" x14ac:dyDescent="0.25">
      <c r="A41" s="38" t="s">
        <v>107</v>
      </c>
      <c r="B41" s="38" t="s">
        <v>112</v>
      </c>
      <c r="C41" s="38" t="s">
        <v>111</v>
      </c>
      <c r="D41" s="38" t="s">
        <v>107</v>
      </c>
      <c r="E41" s="38" t="s">
        <v>113</v>
      </c>
      <c r="F41" s="38" t="s">
        <v>107</v>
      </c>
      <c r="G41" s="38" t="s">
        <v>110</v>
      </c>
      <c r="H41" s="38" t="s">
        <v>107</v>
      </c>
      <c r="I41" s="38" t="s">
        <v>108</v>
      </c>
      <c r="J41" s="38" t="s">
        <v>109</v>
      </c>
      <c r="K41" s="38" t="s">
        <v>107</v>
      </c>
      <c r="L41" s="38" t="s">
        <v>109</v>
      </c>
      <c r="M41" s="38" t="s">
        <v>107</v>
      </c>
      <c r="N41" s="38" t="s">
        <v>107</v>
      </c>
      <c r="O41" s="119"/>
      <c r="P41" s="119"/>
      <c r="Q41" s="119"/>
      <c r="R41" s="119"/>
      <c r="S41" s="119"/>
      <c r="T41" s="119" t="s">
        <v>203</v>
      </c>
      <c r="U41" s="38"/>
      <c r="V41" s="38"/>
      <c r="W41" s="38"/>
      <c r="X41" s="38"/>
      <c r="Y41" s="10" t="s">
        <v>204</v>
      </c>
      <c r="Z41" s="119" t="s">
        <v>40</v>
      </c>
      <c r="AA41" s="77">
        <v>213</v>
      </c>
      <c r="AB41" s="77">
        <v>217</v>
      </c>
      <c r="AC41" s="77">
        <v>242</v>
      </c>
      <c r="AD41" s="77">
        <v>255</v>
      </c>
      <c r="AE41" s="77">
        <v>268</v>
      </c>
      <c r="AF41" s="77">
        <v>281</v>
      </c>
      <c r="AG41" s="77">
        <f>SUM(AA41:AF41)</f>
        <v>1476</v>
      </c>
      <c r="AH41" s="44">
        <v>2019</v>
      </c>
    </row>
    <row r="42" spans="1:34" ht="66.75" customHeight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119"/>
      <c r="P42" s="119"/>
      <c r="Q42" s="119"/>
      <c r="R42" s="119"/>
      <c r="S42" s="119"/>
      <c r="T42" s="119"/>
      <c r="U42" s="38"/>
      <c r="V42" s="38"/>
      <c r="W42" s="38"/>
      <c r="X42" s="38"/>
      <c r="Y42" s="10" t="s">
        <v>205</v>
      </c>
      <c r="Z42" s="119" t="s">
        <v>50</v>
      </c>
      <c r="AA42" s="44">
        <v>5</v>
      </c>
      <c r="AB42" s="44">
        <v>5</v>
      </c>
      <c r="AC42" s="44">
        <v>5</v>
      </c>
      <c r="AD42" s="44">
        <v>5</v>
      </c>
      <c r="AE42" s="44">
        <v>5</v>
      </c>
      <c r="AF42" s="44">
        <v>5</v>
      </c>
      <c r="AG42" s="44">
        <v>30</v>
      </c>
      <c r="AH42" s="44">
        <v>2019</v>
      </c>
    </row>
    <row r="43" spans="1:34" ht="38.25" x14ac:dyDescent="0.25">
      <c r="A43" s="38" t="s">
        <v>107</v>
      </c>
      <c r="B43" s="38" t="s">
        <v>112</v>
      </c>
      <c r="C43" s="38" t="s">
        <v>111</v>
      </c>
      <c r="D43" s="38" t="s">
        <v>107</v>
      </c>
      <c r="E43" s="38" t="s">
        <v>113</v>
      </c>
      <c r="F43" s="38" t="s">
        <v>107</v>
      </c>
      <c r="G43" s="38" t="s">
        <v>110</v>
      </c>
      <c r="H43" s="38" t="s">
        <v>107</v>
      </c>
      <c r="I43" s="38" t="s">
        <v>108</v>
      </c>
      <c r="J43" s="38" t="s">
        <v>109</v>
      </c>
      <c r="K43" s="38" t="s">
        <v>107</v>
      </c>
      <c r="L43" s="38" t="s">
        <v>109</v>
      </c>
      <c r="M43" s="38" t="s">
        <v>107</v>
      </c>
      <c r="N43" s="38" t="s">
        <v>107</v>
      </c>
      <c r="O43" s="119"/>
      <c r="P43" s="119"/>
      <c r="Q43" s="119"/>
      <c r="R43" s="119"/>
      <c r="S43" s="119"/>
      <c r="T43" s="119" t="s">
        <v>206</v>
      </c>
      <c r="U43" s="38"/>
      <c r="V43" s="38"/>
      <c r="W43" s="38"/>
      <c r="X43" s="38"/>
      <c r="Y43" s="10" t="s">
        <v>207</v>
      </c>
      <c r="Z43" s="119" t="s">
        <v>40</v>
      </c>
      <c r="AA43" s="77">
        <v>4449</v>
      </c>
      <c r="AB43" s="77"/>
      <c r="AC43" s="77"/>
      <c r="AD43" s="77"/>
      <c r="AE43" s="77"/>
      <c r="AF43" s="77"/>
      <c r="AG43" s="77">
        <f>SUM(AA43:AF43)</f>
        <v>4449</v>
      </c>
      <c r="AH43" s="44">
        <v>2014</v>
      </c>
    </row>
    <row r="44" spans="1:34" ht="63.75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119"/>
      <c r="P44" s="119"/>
      <c r="Q44" s="119"/>
      <c r="R44" s="119"/>
      <c r="S44" s="119"/>
      <c r="T44" s="119"/>
      <c r="U44" s="38"/>
      <c r="V44" s="38"/>
      <c r="W44" s="38"/>
      <c r="X44" s="38"/>
      <c r="Y44" s="10" t="s">
        <v>208</v>
      </c>
      <c r="Z44" s="119" t="s">
        <v>50</v>
      </c>
      <c r="AA44" s="44">
        <v>6</v>
      </c>
      <c r="AB44" s="44">
        <v>0</v>
      </c>
      <c r="AC44" s="44">
        <v>0</v>
      </c>
      <c r="AD44" s="44">
        <v>0</v>
      </c>
      <c r="AE44" s="44">
        <v>0</v>
      </c>
      <c r="AF44" s="44">
        <v>0</v>
      </c>
      <c r="AG44" s="44">
        <v>6</v>
      </c>
      <c r="AH44" s="44">
        <v>2014</v>
      </c>
    </row>
    <row r="45" spans="1:34" ht="89.25" x14ac:dyDescent="0.25">
      <c r="A45" s="38" t="s">
        <v>107</v>
      </c>
      <c r="B45" s="38" t="s">
        <v>112</v>
      </c>
      <c r="C45" s="38" t="s">
        <v>111</v>
      </c>
      <c r="D45" s="38" t="s">
        <v>107</v>
      </c>
      <c r="E45" s="38" t="s">
        <v>113</v>
      </c>
      <c r="F45" s="38" t="s">
        <v>107</v>
      </c>
      <c r="G45" s="38" t="s">
        <v>110</v>
      </c>
      <c r="H45" s="38" t="s">
        <v>107</v>
      </c>
      <c r="I45" s="38" t="s">
        <v>108</v>
      </c>
      <c r="J45" s="38" t="s">
        <v>109</v>
      </c>
      <c r="K45" s="38" t="s">
        <v>107</v>
      </c>
      <c r="L45" s="38" t="s">
        <v>109</v>
      </c>
      <c r="M45" s="38" t="s">
        <v>107</v>
      </c>
      <c r="N45" s="38" t="s">
        <v>107</v>
      </c>
      <c r="O45" s="119"/>
      <c r="P45" s="119"/>
      <c r="Q45" s="119"/>
      <c r="R45" s="119"/>
      <c r="S45" s="119"/>
      <c r="T45" s="119" t="s">
        <v>209</v>
      </c>
      <c r="U45" s="38"/>
      <c r="V45" s="38"/>
      <c r="W45" s="38"/>
      <c r="X45" s="38"/>
      <c r="Y45" s="45" t="s">
        <v>210</v>
      </c>
      <c r="Z45" s="119" t="s">
        <v>40</v>
      </c>
      <c r="AA45" s="77">
        <v>208</v>
      </c>
      <c r="AB45" s="77">
        <v>212</v>
      </c>
      <c r="AC45" s="77">
        <v>236</v>
      </c>
      <c r="AD45" s="77">
        <v>249</v>
      </c>
      <c r="AE45" s="77">
        <v>262</v>
      </c>
      <c r="AF45" s="77">
        <v>275</v>
      </c>
      <c r="AG45" s="77">
        <f>SUM(AA45:AF45)</f>
        <v>1442</v>
      </c>
      <c r="AH45" s="44">
        <v>2019</v>
      </c>
    </row>
    <row r="46" spans="1:34" ht="63.75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119"/>
      <c r="P46" s="119"/>
      <c r="Q46" s="119"/>
      <c r="R46" s="119"/>
      <c r="S46" s="119"/>
      <c r="T46" s="119"/>
      <c r="U46" s="38"/>
      <c r="V46" s="38"/>
      <c r="W46" s="38"/>
      <c r="X46" s="38"/>
      <c r="Y46" s="10" t="s">
        <v>211</v>
      </c>
      <c r="Z46" s="119" t="s">
        <v>33</v>
      </c>
      <c r="AA46" s="44">
        <v>2</v>
      </c>
      <c r="AB46" s="44">
        <v>2</v>
      </c>
      <c r="AC46" s="44">
        <v>2</v>
      </c>
      <c r="AD46" s="44">
        <v>2</v>
      </c>
      <c r="AE46" s="44">
        <v>2</v>
      </c>
      <c r="AF46" s="44">
        <v>2</v>
      </c>
      <c r="AG46" s="44">
        <v>12</v>
      </c>
      <c r="AH46" s="44">
        <v>2019</v>
      </c>
    </row>
    <row r="47" spans="1:34" ht="38.25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119"/>
      <c r="P47" s="119"/>
      <c r="Q47" s="119"/>
      <c r="R47" s="119"/>
      <c r="S47" s="119"/>
      <c r="T47" s="119"/>
      <c r="U47" s="38"/>
      <c r="V47" s="38"/>
      <c r="W47" s="38"/>
      <c r="X47" s="38"/>
      <c r="Y47" s="10" t="s">
        <v>212</v>
      </c>
      <c r="Z47" s="119" t="s">
        <v>33</v>
      </c>
      <c r="AA47" s="44">
        <v>4</v>
      </c>
      <c r="AB47" s="44">
        <v>4</v>
      </c>
      <c r="AC47" s="44">
        <v>4</v>
      </c>
      <c r="AD47" s="44">
        <v>4</v>
      </c>
      <c r="AE47" s="44">
        <v>4</v>
      </c>
      <c r="AF47" s="44">
        <v>4</v>
      </c>
      <c r="AG47" s="44">
        <v>24</v>
      </c>
      <c r="AH47" s="44">
        <v>2019</v>
      </c>
    </row>
    <row r="48" spans="1:34" ht="63.75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119"/>
      <c r="P48" s="119"/>
      <c r="Q48" s="119"/>
      <c r="R48" s="119"/>
      <c r="S48" s="119"/>
      <c r="T48" s="119"/>
      <c r="U48" s="38"/>
      <c r="V48" s="38"/>
      <c r="W48" s="38"/>
      <c r="X48" s="38"/>
      <c r="Y48" s="10" t="s">
        <v>213</v>
      </c>
      <c r="Z48" s="119" t="s">
        <v>33</v>
      </c>
      <c r="AA48" s="44">
        <v>20</v>
      </c>
      <c r="AB48" s="44">
        <v>20</v>
      </c>
      <c r="AC48" s="44">
        <v>20</v>
      </c>
      <c r="AD48" s="44">
        <v>20</v>
      </c>
      <c r="AE48" s="44">
        <v>20</v>
      </c>
      <c r="AF48" s="44">
        <v>20</v>
      </c>
      <c r="AG48" s="44">
        <v>120</v>
      </c>
      <c r="AH48" s="44">
        <v>2019</v>
      </c>
    </row>
    <row r="49" spans="1:35" ht="38.25" x14ac:dyDescent="0.25">
      <c r="A49" s="38" t="s">
        <v>107</v>
      </c>
      <c r="B49" s="38" t="s">
        <v>112</v>
      </c>
      <c r="C49" s="38" t="s">
        <v>111</v>
      </c>
      <c r="D49" s="38" t="s">
        <v>107</v>
      </c>
      <c r="E49" s="38" t="s">
        <v>113</v>
      </c>
      <c r="F49" s="38" t="s">
        <v>107</v>
      </c>
      <c r="G49" s="38" t="s">
        <v>110</v>
      </c>
      <c r="H49" s="38" t="s">
        <v>107</v>
      </c>
      <c r="I49" s="38" t="s">
        <v>108</v>
      </c>
      <c r="J49" s="38" t="s">
        <v>109</v>
      </c>
      <c r="K49" s="38" t="s">
        <v>107</v>
      </c>
      <c r="L49" s="38" t="s">
        <v>109</v>
      </c>
      <c r="M49" s="38" t="s">
        <v>107</v>
      </c>
      <c r="N49" s="38" t="s">
        <v>107</v>
      </c>
      <c r="O49" s="119"/>
      <c r="P49" s="119"/>
      <c r="Q49" s="119"/>
      <c r="R49" s="119"/>
      <c r="S49" s="119"/>
      <c r="T49" s="119" t="s">
        <v>203</v>
      </c>
      <c r="U49" s="38"/>
      <c r="V49" s="38"/>
      <c r="W49" s="38"/>
      <c r="X49" s="38"/>
      <c r="Y49" s="10" t="s">
        <v>474</v>
      </c>
      <c r="Z49" s="119" t="s">
        <v>40</v>
      </c>
      <c r="AA49" s="77">
        <v>160</v>
      </c>
      <c r="AB49" s="77"/>
      <c r="AC49" s="77"/>
      <c r="AD49" s="77"/>
      <c r="AE49" s="77"/>
      <c r="AF49" s="77"/>
      <c r="AG49" s="77">
        <f>SUM(AA49:AF49)</f>
        <v>160</v>
      </c>
      <c r="AH49" s="44">
        <v>2014</v>
      </c>
    </row>
    <row r="50" spans="1:35" ht="51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119"/>
      <c r="P50" s="119"/>
      <c r="Q50" s="119"/>
      <c r="R50" s="119"/>
      <c r="S50" s="119"/>
      <c r="T50" s="119"/>
      <c r="U50" s="38"/>
      <c r="V50" s="38"/>
      <c r="W50" s="38"/>
      <c r="X50" s="38"/>
      <c r="Y50" s="10" t="s">
        <v>475</v>
      </c>
      <c r="Z50" s="119" t="s">
        <v>50</v>
      </c>
      <c r="AA50" s="44">
        <v>5</v>
      </c>
      <c r="AB50" s="44"/>
      <c r="AC50" s="44"/>
      <c r="AD50" s="44"/>
      <c r="AE50" s="44"/>
      <c r="AF50" s="44"/>
      <c r="AG50" s="44">
        <v>5</v>
      </c>
      <c r="AH50" s="44">
        <v>2014</v>
      </c>
    </row>
    <row r="51" spans="1:35" ht="38.25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119"/>
      <c r="P51" s="119"/>
      <c r="Q51" s="119"/>
      <c r="R51" s="119"/>
      <c r="S51" s="119" t="s">
        <v>214</v>
      </c>
      <c r="T51" s="119"/>
      <c r="U51" s="38"/>
      <c r="V51" s="38"/>
      <c r="W51" s="38"/>
      <c r="X51" s="38"/>
      <c r="Y51" s="10" t="s">
        <v>215</v>
      </c>
      <c r="Z51" s="119" t="s">
        <v>40</v>
      </c>
      <c r="AA51" s="77">
        <f>AA55+AA61+AA66</f>
        <v>14939.7</v>
      </c>
      <c r="AB51" s="77">
        <f t="shared" ref="AB51:AF51" si="3">AB55+AB61</f>
        <v>46877</v>
      </c>
      <c r="AC51" s="77">
        <f t="shared" si="3"/>
        <v>52170</v>
      </c>
      <c r="AD51" s="77">
        <f t="shared" si="3"/>
        <v>54935</v>
      </c>
      <c r="AE51" s="77">
        <f t="shared" si="3"/>
        <v>57736</v>
      </c>
      <c r="AF51" s="77">
        <f t="shared" si="3"/>
        <v>60565</v>
      </c>
      <c r="AG51" s="77">
        <f>AG55+AG61+AG66</f>
        <v>287222.7</v>
      </c>
      <c r="AH51" s="44">
        <v>2019</v>
      </c>
    </row>
    <row r="52" spans="1:35" ht="38.25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119"/>
      <c r="P52" s="41"/>
      <c r="Q52" s="41"/>
      <c r="R52" s="41"/>
      <c r="S52" s="41"/>
      <c r="T52" s="41"/>
      <c r="U52" s="40"/>
      <c r="V52" s="40"/>
      <c r="W52" s="40"/>
      <c r="X52" s="40"/>
      <c r="Y52" s="10" t="s">
        <v>216</v>
      </c>
      <c r="Z52" s="119" t="s">
        <v>50</v>
      </c>
      <c r="AA52" s="44">
        <v>5</v>
      </c>
      <c r="AB52" s="44">
        <v>5</v>
      </c>
      <c r="AC52" s="44">
        <v>5</v>
      </c>
      <c r="AD52" s="44">
        <v>5</v>
      </c>
      <c r="AE52" s="44">
        <v>5</v>
      </c>
      <c r="AF52" s="44">
        <v>5</v>
      </c>
      <c r="AG52" s="44">
        <f>SUM(AA52:AF52)</f>
        <v>30</v>
      </c>
      <c r="AH52" s="44">
        <v>2019</v>
      </c>
    </row>
    <row r="53" spans="1:35" ht="38.25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119"/>
      <c r="P53" s="41"/>
      <c r="Q53" s="41"/>
      <c r="R53" s="41"/>
      <c r="S53" s="41"/>
      <c r="T53" s="41"/>
      <c r="U53" s="40"/>
      <c r="V53" s="40"/>
      <c r="W53" s="40"/>
      <c r="X53" s="40"/>
      <c r="Y53" s="10" t="s">
        <v>217</v>
      </c>
      <c r="Z53" s="119" t="s">
        <v>50</v>
      </c>
      <c r="AA53" s="44">
        <v>5</v>
      </c>
      <c r="AB53" s="44">
        <v>5</v>
      </c>
      <c r="AC53" s="44">
        <v>5</v>
      </c>
      <c r="AD53" s="44">
        <v>5</v>
      </c>
      <c r="AE53" s="44">
        <v>5</v>
      </c>
      <c r="AF53" s="44">
        <v>5</v>
      </c>
      <c r="AG53" s="44">
        <v>30</v>
      </c>
      <c r="AH53" s="44">
        <v>2019</v>
      </c>
    </row>
    <row r="54" spans="1:35" ht="38.25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119"/>
      <c r="P54" s="41"/>
      <c r="Q54" s="41"/>
      <c r="R54" s="41"/>
      <c r="S54" s="41"/>
      <c r="T54" s="41"/>
      <c r="U54" s="40"/>
      <c r="V54" s="40"/>
      <c r="W54" s="40"/>
      <c r="X54" s="40"/>
      <c r="Y54" s="10" t="s">
        <v>218</v>
      </c>
      <c r="Z54" s="119" t="s">
        <v>50</v>
      </c>
      <c r="AA54" s="44">
        <v>5</v>
      </c>
      <c r="AB54" s="44">
        <v>5</v>
      </c>
      <c r="AC54" s="44">
        <v>5</v>
      </c>
      <c r="AD54" s="44">
        <v>5</v>
      </c>
      <c r="AE54" s="44">
        <v>5</v>
      </c>
      <c r="AF54" s="44">
        <v>5</v>
      </c>
      <c r="AG54" s="44">
        <v>30</v>
      </c>
      <c r="AH54" s="44">
        <v>2019</v>
      </c>
    </row>
    <row r="55" spans="1:35" ht="38.25" x14ac:dyDescent="0.25">
      <c r="A55" s="38" t="s">
        <v>107</v>
      </c>
      <c r="B55" s="38" t="s">
        <v>112</v>
      </c>
      <c r="C55" s="38" t="s">
        <v>111</v>
      </c>
      <c r="D55" s="38" t="s">
        <v>107</v>
      </c>
      <c r="E55" s="38" t="s">
        <v>113</v>
      </c>
      <c r="F55" s="38" t="s">
        <v>107</v>
      </c>
      <c r="G55" s="38" t="s">
        <v>110</v>
      </c>
      <c r="H55" s="38" t="s">
        <v>107</v>
      </c>
      <c r="I55" s="38" t="s">
        <v>108</v>
      </c>
      <c r="J55" s="38" t="s">
        <v>109</v>
      </c>
      <c r="K55" s="38" t="s">
        <v>107</v>
      </c>
      <c r="L55" s="38" t="s">
        <v>110</v>
      </c>
      <c r="M55" s="38" t="s">
        <v>107</v>
      </c>
      <c r="N55" s="38" t="s">
        <v>107</v>
      </c>
      <c r="O55" s="119"/>
      <c r="P55" s="119"/>
      <c r="Q55" s="119"/>
      <c r="R55" s="119"/>
      <c r="S55" s="119"/>
      <c r="T55" s="119" t="s">
        <v>219</v>
      </c>
      <c r="U55" s="38"/>
      <c r="V55" s="38"/>
      <c r="W55" s="38"/>
      <c r="X55" s="38"/>
      <c r="Y55" s="10" t="s">
        <v>220</v>
      </c>
      <c r="Z55" s="119" t="s">
        <v>40</v>
      </c>
      <c r="AA55" s="77">
        <v>12796.9</v>
      </c>
      <c r="AB55" s="77">
        <v>43849</v>
      </c>
      <c r="AC55" s="77">
        <v>48801</v>
      </c>
      <c r="AD55" s="77">
        <v>51387</v>
      </c>
      <c r="AE55" s="77">
        <v>54008</v>
      </c>
      <c r="AF55" s="77">
        <v>56654</v>
      </c>
      <c r="AG55" s="77">
        <f>SUM(AA55:AF55)</f>
        <v>267495.90000000002</v>
      </c>
      <c r="AH55" s="44">
        <v>2019</v>
      </c>
    </row>
    <row r="56" spans="1:35" ht="38.25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119"/>
      <c r="P56" s="119"/>
      <c r="Q56" s="119"/>
      <c r="R56" s="119"/>
      <c r="S56" s="119"/>
      <c r="T56" s="119"/>
      <c r="U56" s="38"/>
      <c r="V56" s="38"/>
      <c r="W56" s="38"/>
      <c r="X56" s="38"/>
      <c r="Y56" s="10" t="s">
        <v>221</v>
      </c>
      <c r="Z56" s="119" t="s">
        <v>161</v>
      </c>
      <c r="AA56" s="76">
        <v>0.01</v>
      </c>
      <c r="AB56" s="76">
        <v>0.01</v>
      </c>
      <c r="AC56" s="76">
        <v>0.01</v>
      </c>
      <c r="AD56" s="76">
        <v>0.01</v>
      </c>
      <c r="AE56" s="76">
        <v>0.01</v>
      </c>
      <c r="AF56" s="76">
        <v>0.01</v>
      </c>
      <c r="AG56" s="76">
        <v>0.06</v>
      </c>
      <c r="AH56" s="44">
        <v>2019</v>
      </c>
    </row>
    <row r="57" spans="1:35" ht="38.25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119"/>
      <c r="P57" s="119"/>
      <c r="Q57" s="119"/>
      <c r="R57" s="119"/>
      <c r="S57" s="119"/>
      <c r="T57" s="119"/>
      <c r="U57" s="38"/>
      <c r="V57" s="38"/>
      <c r="W57" s="38"/>
      <c r="X57" s="38"/>
      <c r="Y57" s="10" t="s">
        <v>222</v>
      </c>
      <c r="Z57" s="119" t="s">
        <v>33</v>
      </c>
      <c r="AA57" s="44">
        <v>3</v>
      </c>
      <c r="AB57" s="44">
        <v>3</v>
      </c>
      <c r="AC57" s="44">
        <v>3</v>
      </c>
      <c r="AD57" s="44">
        <v>3</v>
      </c>
      <c r="AE57" s="44">
        <v>3</v>
      </c>
      <c r="AF57" s="44">
        <v>3</v>
      </c>
      <c r="AG57" s="44">
        <v>18</v>
      </c>
      <c r="AH57" s="44">
        <v>2019</v>
      </c>
    </row>
    <row r="58" spans="1:35" ht="81.75" customHeight="1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119"/>
      <c r="P58" s="119"/>
      <c r="Q58" s="119"/>
      <c r="R58" s="119"/>
      <c r="S58" s="119"/>
      <c r="T58" s="119"/>
      <c r="U58" s="38"/>
      <c r="V58" s="38"/>
      <c r="W58" s="38"/>
      <c r="X58" s="38"/>
      <c r="Y58" s="10" t="s">
        <v>223</v>
      </c>
      <c r="Z58" s="119" t="s">
        <v>50</v>
      </c>
      <c r="AA58" s="44">
        <v>15</v>
      </c>
      <c r="AB58" s="44">
        <v>20</v>
      </c>
      <c r="AC58" s="44">
        <v>25</v>
      </c>
      <c r="AD58" s="44">
        <v>30</v>
      </c>
      <c r="AE58" s="44">
        <v>35</v>
      </c>
      <c r="AF58" s="44">
        <v>40</v>
      </c>
      <c r="AG58" s="44">
        <v>40</v>
      </c>
      <c r="AH58" s="44">
        <v>2019</v>
      </c>
    </row>
    <row r="59" spans="1:35" ht="51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119"/>
      <c r="P59" s="119"/>
      <c r="Q59" s="119"/>
      <c r="R59" s="119"/>
      <c r="S59" s="119"/>
      <c r="T59" s="119"/>
      <c r="U59" s="38"/>
      <c r="V59" s="38"/>
      <c r="W59" s="38"/>
      <c r="X59" s="38"/>
      <c r="Y59" s="10" t="s">
        <v>224</v>
      </c>
      <c r="Z59" s="119" t="s">
        <v>33</v>
      </c>
      <c r="AA59" s="44">
        <v>13</v>
      </c>
      <c r="AB59" s="44">
        <v>13</v>
      </c>
      <c r="AC59" s="44">
        <v>13</v>
      </c>
      <c r="AD59" s="44">
        <v>13</v>
      </c>
      <c r="AE59" s="44">
        <v>13</v>
      </c>
      <c r="AF59" s="44">
        <v>13</v>
      </c>
      <c r="AG59" s="44">
        <v>78</v>
      </c>
      <c r="AH59" s="44">
        <v>2019</v>
      </c>
    </row>
    <row r="60" spans="1:35" ht="51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119"/>
      <c r="P60" s="119"/>
      <c r="Q60" s="119"/>
      <c r="R60" s="119"/>
      <c r="S60" s="119"/>
      <c r="T60" s="119"/>
      <c r="U60" s="38"/>
      <c r="V60" s="38"/>
      <c r="W60" s="38"/>
      <c r="X60" s="38"/>
      <c r="Y60" s="10" t="s">
        <v>225</v>
      </c>
      <c r="Z60" s="119" t="s">
        <v>33</v>
      </c>
      <c r="AA60" s="44">
        <v>3</v>
      </c>
      <c r="AB60" s="44">
        <v>3</v>
      </c>
      <c r="AC60" s="44">
        <v>3</v>
      </c>
      <c r="AD60" s="44">
        <v>3</v>
      </c>
      <c r="AE60" s="44">
        <v>3</v>
      </c>
      <c r="AF60" s="44">
        <v>3</v>
      </c>
      <c r="AG60" s="44">
        <v>18</v>
      </c>
      <c r="AH60" s="44">
        <v>2019</v>
      </c>
    </row>
    <row r="61" spans="1:35" ht="51" x14ac:dyDescent="0.25">
      <c r="A61" s="38" t="s">
        <v>107</v>
      </c>
      <c r="B61" s="38" t="s">
        <v>112</v>
      </c>
      <c r="C61" s="38" t="s">
        <v>111</v>
      </c>
      <c r="D61" s="38" t="s">
        <v>107</v>
      </c>
      <c r="E61" s="38" t="s">
        <v>113</v>
      </c>
      <c r="F61" s="38" t="s">
        <v>107</v>
      </c>
      <c r="G61" s="38" t="s">
        <v>110</v>
      </c>
      <c r="H61" s="38" t="s">
        <v>107</v>
      </c>
      <c r="I61" s="38" t="s">
        <v>108</v>
      </c>
      <c r="J61" s="38" t="s">
        <v>109</v>
      </c>
      <c r="K61" s="38" t="s">
        <v>107</v>
      </c>
      <c r="L61" s="38" t="s">
        <v>110</v>
      </c>
      <c r="M61" s="38" t="s">
        <v>107</v>
      </c>
      <c r="N61" s="38" t="s">
        <v>107</v>
      </c>
      <c r="O61" s="119"/>
      <c r="P61" s="119"/>
      <c r="Q61" s="119"/>
      <c r="R61" s="119"/>
      <c r="S61" s="119"/>
      <c r="T61" s="119" t="s">
        <v>226</v>
      </c>
      <c r="U61" s="38"/>
      <c r="V61" s="38"/>
      <c r="W61" s="38"/>
      <c r="X61" s="38"/>
      <c r="Y61" s="10" t="s">
        <v>227</v>
      </c>
      <c r="Z61" s="119" t="s">
        <v>40</v>
      </c>
      <c r="AA61" s="77">
        <v>60</v>
      </c>
      <c r="AB61" s="77">
        <v>3028</v>
      </c>
      <c r="AC61" s="77">
        <v>3369</v>
      </c>
      <c r="AD61" s="77">
        <v>3548</v>
      </c>
      <c r="AE61" s="77">
        <v>3728</v>
      </c>
      <c r="AF61" s="77">
        <v>3911</v>
      </c>
      <c r="AG61" s="77">
        <f>SUM(AA61:AF61)</f>
        <v>17644</v>
      </c>
      <c r="AH61" s="44">
        <v>2019</v>
      </c>
      <c r="AI61" s="42"/>
    </row>
    <row r="62" spans="1:35" ht="38.25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119"/>
      <c r="P62" s="119"/>
      <c r="Q62" s="119"/>
      <c r="R62" s="119"/>
      <c r="S62" s="119"/>
      <c r="T62" s="119"/>
      <c r="U62" s="38"/>
      <c r="V62" s="38"/>
      <c r="W62" s="38"/>
      <c r="X62" s="38"/>
      <c r="Y62" s="10" t="s">
        <v>228</v>
      </c>
      <c r="Z62" s="119" t="s">
        <v>161</v>
      </c>
      <c r="AA62" s="76">
        <v>0.01</v>
      </c>
      <c r="AB62" s="76">
        <v>0.01</v>
      </c>
      <c r="AC62" s="76">
        <v>0.01</v>
      </c>
      <c r="AD62" s="76">
        <v>0.01</v>
      </c>
      <c r="AE62" s="76">
        <v>0.01</v>
      </c>
      <c r="AF62" s="76">
        <v>0.01</v>
      </c>
      <c r="AG62" s="71">
        <v>0.06</v>
      </c>
      <c r="AH62" s="44">
        <v>2019</v>
      </c>
    </row>
    <row r="63" spans="1:35" ht="38.25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119"/>
      <c r="P63" s="119"/>
      <c r="Q63" s="119"/>
      <c r="R63" s="119"/>
      <c r="S63" s="119"/>
      <c r="T63" s="119"/>
      <c r="U63" s="38"/>
      <c r="V63" s="38"/>
      <c r="W63" s="38"/>
      <c r="X63" s="38"/>
      <c r="Y63" s="10" t="s">
        <v>229</v>
      </c>
      <c r="Z63" s="119" t="s">
        <v>161</v>
      </c>
      <c r="AA63" s="71">
        <v>5.0000000000000001E-3</v>
      </c>
      <c r="AB63" s="71">
        <v>5.0000000000000001E-3</v>
      </c>
      <c r="AC63" s="71">
        <v>5.0000000000000001E-3</v>
      </c>
      <c r="AD63" s="71">
        <v>5.0000000000000001E-3</v>
      </c>
      <c r="AE63" s="71">
        <v>5.0000000000000001E-3</v>
      </c>
      <c r="AF63" s="71">
        <v>5.0000000000000001E-3</v>
      </c>
      <c r="AG63" s="71">
        <v>0.03</v>
      </c>
      <c r="AH63" s="44">
        <v>2019</v>
      </c>
    </row>
    <row r="64" spans="1:35" ht="51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119"/>
      <c r="P64" s="119"/>
      <c r="Q64" s="119"/>
      <c r="R64" s="119"/>
      <c r="S64" s="119"/>
      <c r="T64" s="119"/>
      <c r="U64" s="38"/>
      <c r="V64" s="38"/>
      <c r="W64" s="38"/>
      <c r="X64" s="38"/>
      <c r="Y64" s="10" t="s">
        <v>230</v>
      </c>
      <c r="Z64" s="119" t="s">
        <v>50</v>
      </c>
      <c r="AA64" s="43">
        <v>0.1</v>
      </c>
      <c r="AB64" s="43">
        <v>0.1</v>
      </c>
      <c r="AC64" s="43">
        <v>0.1</v>
      </c>
      <c r="AD64" s="43">
        <v>0.1</v>
      </c>
      <c r="AE64" s="43">
        <v>0.1</v>
      </c>
      <c r="AF64" s="43">
        <v>0.1</v>
      </c>
      <c r="AG64" s="43">
        <f>SUM(AA64:AF64)</f>
        <v>0.6</v>
      </c>
      <c r="AH64" s="44">
        <v>2019</v>
      </c>
    </row>
    <row r="65" spans="1:34" ht="51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119"/>
      <c r="P65" s="119"/>
      <c r="Q65" s="119"/>
      <c r="R65" s="119"/>
      <c r="S65" s="119"/>
      <c r="T65" s="119"/>
      <c r="U65" s="38"/>
      <c r="V65" s="38"/>
      <c r="W65" s="38"/>
      <c r="X65" s="38"/>
      <c r="Y65" s="10" t="s">
        <v>341</v>
      </c>
      <c r="Z65" s="119" t="s">
        <v>50</v>
      </c>
      <c r="AA65" s="43">
        <v>0.1</v>
      </c>
      <c r="AB65" s="43">
        <v>0.1</v>
      </c>
      <c r="AC65" s="43">
        <v>0.1</v>
      </c>
      <c r="AD65" s="43">
        <v>0.1</v>
      </c>
      <c r="AE65" s="43">
        <v>0.1</v>
      </c>
      <c r="AF65" s="43">
        <v>0.1</v>
      </c>
      <c r="AG65" s="43">
        <v>0.6</v>
      </c>
      <c r="AH65" s="44">
        <v>2019</v>
      </c>
    </row>
    <row r="66" spans="1:34" ht="38.25" x14ac:dyDescent="0.25">
      <c r="A66" s="38" t="s">
        <v>107</v>
      </c>
      <c r="B66" s="38" t="s">
        <v>112</v>
      </c>
      <c r="C66" s="38" t="s">
        <v>111</v>
      </c>
      <c r="D66" s="38" t="s">
        <v>107</v>
      </c>
      <c r="E66" s="38" t="s">
        <v>113</v>
      </c>
      <c r="F66" s="38" t="s">
        <v>107</v>
      </c>
      <c r="G66" s="38" t="s">
        <v>110</v>
      </c>
      <c r="H66" s="38" t="s">
        <v>107</v>
      </c>
      <c r="I66" s="38" t="s">
        <v>108</v>
      </c>
      <c r="J66" s="38" t="s">
        <v>109</v>
      </c>
      <c r="K66" s="38" t="s">
        <v>107</v>
      </c>
      <c r="L66" s="38" t="s">
        <v>110</v>
      </c>
      <c r="M66" s="38" t="s">
        <v>107</v>
      </c>
      <c r="N66" s="38" t="s">
        <v>107</v>
      </c>
      <c r="O66" s="119"/>
      <c r="P66" s="119"/>
      <c r="Q66" s="119"/>
      <c r="R66" s="119"/>
      <c r="S66" s="119"/>
      <c r="T66" s="119"/>
      <c r="U66" s="38"/>
      <c r="V66" s="38"/>
      <c r="W66" s="38"/>
      <c r="X66" s="38"/>
      <c r="Y66" s="10" t="s">
        <v>346</v>
      </c>
      <c r="Z66" s="119" t="s">
        <v>81</v>
      </c>
      <c r="AA66" s="77">
        <v>2082.8000000000002</v>
      </c>
      <c r="AB66" s="77"/>
      <c r="AC66" s="77"/>
      <c r="AD66" s="77"/>
      <c r="AE66" s="77"/>
      <c r="AF66" s="77"/>
      <c r="AG66" s="77">
        <v>2082.8000000000002</v>
      </c>
      <c r="AH66" s="44">
        <v>2014</v>
      </c>
    </row>
    <row r="67" spans="1:34" ht="51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119"/>
      <c r="P67" s="119"/>
      <c r="Q67" s="119"/>
      <c r="R67" s="119"/>
      <c r="S67" s="119"/>
      <c r="T67" s="119"/>
      <c r="U67" s="38"/>
      <c r="V67" s="38"/>
      <c r="W67" s="38"/>
      <c r="X67" s="38"/>
      <c r="Y67" s="10" t="s">
        <v>342</v>
      </c>
      <c r="Z67" s="119" t="s">
        <v>33</v>
      </c>
      <c r="AA67" s="44">
        <v>84</v>
      </c>
      <c r="AB67" s="44">
        <v>0</v>
      </c>
      <c r="AC67" s="44">
        <v>0</v>
      </c>
      <c r="AD67" s="44">
        <v>0</v>
      </c>
      <c r="AE67" s="44">
        <v>0</v>
      </c>
      <c r="AF67" s="44">
        <v>0</v>
      </c>
      <c r="AG67" s="44">
        <v>84</v>
      </c>
      <c r="AH67" s="44">
        <v>2014</v>
      </c>
    </row>
    <row r="68" spans="1:34" ht="57" customHeight="1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119"/>
      <c r="P68" s="119"/>
      <c r="Q68" s="119"/>
      <c r="R68" s="119" t="s">
        <v>231</v>
      </c>
      <c r="S68" s="119"/>
      <c r="T68" s="119"/>
      <c r="U68" s="38"/>
      <c r="V68" s="38"/>
      <c r="W68" s="38"/>
      <c r="X68" s="38"/>
      <c r="Y68" s="10" t="s">
        <v>232</v>
      </c>
      <c r="Z68" s="119" t="s">
        <v>40</v>
      </c>
      <c r="AA68" s="77">
        <f t="shared" ref="AA68:AF68" si="4">AA69+AA97</f>
        <v>35636.5</v>
      </c>
      <c r="AB68" s="77">
        <f t="shared" si="4"/>
        <v>1500</v>
      </c>
      <c r="AC68" s="77">
        <f t="shared" si="4"/>
        <v>4310</v>
      </c>
      <c r="AD68" s="77">
        <f t="shared" si="4"/>
        <v>16500</v>
      </c>
      <c r="AE68" s="77">
        <f t="shared" si="4"/>
        <v>5479</v>
      </c>
      <c r="AF68" s="77">
        <f t="shared" si="4"/>
        <v>60881</v>
      </c>
      <c r="AG68" s="77">
        <f>SUM(AA68:AF68)</f>
        <v>124306.5</v>
      </c>
      <c r="AH68" s="44">
        <v>2019</v>
      </c>
    </row>
    <row r="69" spans="1:34" ht="51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119"/>
      <c r="P69" s="119"/>
      <c r="Q69" s="119"/>
      <c r="R69" s="119"/>
      <c r="S69" s="119" t="s">
        <v>233</v>
      </c>
      <c r="T69" s="119"/>
      <c r="U69" s="38"/>
      <c r="V69" s="38"/>
      <c r="W69" s="38"/>
      <c r="X69" s="38"/>
      <c r="Y69" s="10" t="s">
        <v>234</v>
      </c>
      <c r="Z69" s="119" t="s">
        <v>81</v>
      </c>
      <c r="AA69" s="77">
        <f>SUM(AA74,AA76,AA78,AA88,AA90,AA92,AA95)</f>
        <v>4157.7999999999993</v>
      </c>
      <c r="AB69" s="77">
        <f>SUM(AB74,AB76,AB78,AB88,AB90,AB92,AB95)</f>
        <v>0</v>
      </c>
      <c r="AC69" s="77">
        <f>SUM(AC82,AC84)</f>
        <v>2810</v>
      </c>
      <c r="AD69" s="77">
        <f>SUM(AD82,AD84)</f>
        <v>15000</v>
      </c>
      <c r="AE69" s="77">
        <f>SUM(AE80,AE86)</f>
        <v>3979</v>
      </c>
      <c r="AF69" s="77">
        <f>SUM(AF80,AF86)</f>
        <v>59381</v>
      </c>
      <c r="AG69" s="77">
        <f>SUM(AA69:AF69)</f>
        <v>85327.8</v>
      </c>
      <c r="AH69" s="44">
        <v>2019</v>
      </c>
    </row>
    <row r="70" spans="1:34" ht="51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119"/>
      <c r="P70" s="119"/>
      <c r="Q70" s="119"/>
      <c r="R70" s="119"/>
      <c r="S70" s="119"/>
      <c r="T70" s="119"/>
      <c r="U70" s="38"/>
      <c r="V70" s="38"/>
      <c r="W70" s="38"/>
      <c r="X70" s="38"/>
      <c r="Y70" s="10" t="s">
        <v>170</v>
      </c>
      <c r="Z70" s="119" t="s">
        <v>168</v>
      </c>
      <c r="AA70" s="44">
        <v>4600</v>
      </c>
      <c r="AB70" s="44">
        <v>0</v>
      </c>
      <c r="AC70" s="44">
        <v>0</v>
      </c>
      <c r="AD70" s="44">
        <v>0</v>
      </c>
      <c r="AE70" s="44">
        <v>0</v>
      </c>
      <c r="AF70" s="44">
        <v>0</v>
      </c>
      <c r="AG70" s="44">
        <v>4600</v>
      </c>
      <c r="AH70" s="44">
        <v>2014</v>
      </c>
    </row>
    <row r="71" spans="1:34" ht="25.5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119"/>
      <c r="P71" s="119"/>
      <c r="Q71" s="119"/>
      <c r="R71" s="119"/>
      <c r="S71" s="119"/>
      <c r="T71" s="119"/>
      <c r="U71" s="38"/>
      <c r="V71" s="38"/>
      <c r="W71" s="38"/>
      <c r="X71" s="38"/>
      <c r="Y71" s="10" t="s">
        <v>7</v>
      </c>
      <c r="Z71" s="119" t="s">
        <v>169</v>
      </c>
      <c r="AA71" s="44">
        <v>1.5</v>
      </c>
      <c r="AB71" s="44">
        <v>0</v>
      </c>
      <c r="AC71" s="44">
        <v>0</v>
      </c>
      <c r="AD71" s="44">
        <v>0</v>
      </c>
      <c r="AE71" s="44">
        <v>0</v>
      </c>
      <c r="AF71" s="44">
        <v>0</v>
      </c>
      <c r="AG71" s="44">
        <v>1.5</v>
      </c>
      <c r="AH71" s="44">
        <v>2014</v>
      </c>
    </row>
    <row r="72" spans="1:34" ht="38.25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119"/>
      <c r="P72" s="119"/>
      <c r="Q72" s="119"/>
      <c r="R72" s="119"/>
      <c r="S72" s="119"/>
      <c r="T72" s="119"/>
      <c r="U72" s="38"/>
      <c r="V72" s="38"/>
      <c r="W72" s="38"/>
      <c r="X72" s="38"/>
      <c r="Y72" s="10" t="s">
        <v>171</v>
      </c>
      <c r="Z72" s="119" t="s">
        <v>33</v>
      </c>
      <c r="AA72" s="44">
        <v>3</v>
      </c>
      <c r="AB72" s="44">
        <v>0</v>
      </c>
      <c r="AC72" s="44">
        <v>0</v>
      </c>
      <c r="AD72" s="44">
        <v>0</v>
      </c>
      <c r="AE72" s="44">
        <v>0</v>
      </c>
      <c r="AF72" s="44">
        <v>0</v>
      </c>
      <c r="AG72" s="44">
        <v>3</v>
      </c>
      <c r="AH72" s="44">
        <v>2014</v>
      </c>
    </row>
    <row r="73" spans="1:34" ht="63.75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119"/>
      <c r="P73" s="119"/>
      <c r="Q73" s="119"/>
      <c r="R73" s="119"/>
      <c r="S73" s="119"/>
      <c r="T73" s="119"/>
      <c r="U73" s="38"/>
      <c r="V73" s="38"/>
      <c r="W73" s="38"/>
      <c r="X73" s="38"/>
      <c r="Y73" s="10" t="s">
        <v>8</v>
      </c>
      <c r="Z73" s="119" t="s">
        <v>50</v>
      </c>
      <c r="AA73" s="44">
        <v>71.3</v>
      </c>
      <c r="AB73" s="44">
        <v>0</v>
      </c>
      <c r="AC73" s="44">
        <v>0</v>
      </c>
      <c r="AD73" s="44">
        <v>0</v>
      </c>
      <c r="AE73" s="44">
        <v>0</v>
      </c>
      <c r="AF73" s="44">
        <v>0</v>
      </c>
      <c r="AG73" s="44">
        <v>71.3</v>
      </c>
      <c r="AH73" s="44">
        <v>2014</v>
      </c>
    </row>
    <row r="74" spans="1:34" ht="76.5" x14ac:dyDescent="0.25">
      <c r="A74" s="38" t="s">
        <v>107</v>
      </c>
      <c r="B74" s="38" t="s">
        <v>112</v>
      </c>
      <c r="C74" s="38" t="s">
        <v>111</v>
      </c>
      <c r="D74" s="38" t="s">
        <v>107</v>
      </c>
      <c r="E74" s="38" t="s">
        <v>113</v>
      </c>
      <c r="F74" s="38" t="s">
        <v>107</v>
      </c>
      <c r="G74" s="38" t="s">
        <v>110</v>
      </c>
      <c r="H74" s="38" t="s">
        <v>107</v>
      </c>
      <c r="I74" s="38" t="s">
        <v>108</v>
      </c>
      <c r="J74" s="38" t="s">
        <v>110</v>
      </c>
      <c r="K74" s="38" t="s">
        <v>107</v>
      </c>
      <c r="L74" s="38" t="s">
        <v>109</v>
      </c>
      <c r="M74" s="38" t="s">
        <v>107</v>
      </c>
      <c r="N74" s="38" t="s">
        <v>109</v>
      </c>
      <c r="O74" s="119"/>
      <c r="P74" s="119"/>
      <c r="Q74" s="119"/>
      <c r="R74" s="119"/>
      <c r="S74" s="119"/>
      <c r="T74" s="119"/>
      <c r="U74" s="38"/>
      <c r="V74" s="38"/>
      <c r="W74" s="38"/>
      <c r="X74" s="38"/>
      <c r="Y74" s="10" t="s">
        <v>235</v>
      </c>
      <c r="Z74" s="119" t="s">
        <v>40</v>
      </c>
      <c r="AA74" s="77">
        <v>200</v>
      </c>
      <c r="AB74" s="77"/>
      <c r="AC74" s="77"/>
      <c r="AD74" s="77"/>
      <c r="AE74" s="77"/>
      <c r="AF74" s="77"/>
      <c r="AG74" s="77">
        <f t="shared" ref="AG74:AG86" si="5">SUM(AA74:AF74)</f>
        <v>200</v>
      </c>
      <c r="AH74" s="44">
        <v>2014</v>
      </c>
    </row>
    <row r="75" spans="1:34" ht="25.5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119"/>
      <c r="P75" s="119"/>
      <c r="Q75" s="119"/>
      <c r="R75" s="119"/>
      <c r="S75" s="119"/>
      <c r="T75" s="119"/>
      <c r="U75" s="38"/>
      <c r="V75" s="38"/>
      <c r="W75" s="38"/>
      <c r="X75" s="38"/>
      <c r="Y75" s="14" t="s">
        <v>165</v>
      </c>
      <c r="Z75" s="119" t="s">
        <v>163</v>
      </c>
      <c r="AA75" s="44">
        <v>461.06</v>
      </c>
      <c r="AB75" s="44">
        <v>0</v>
      </c>
      <c r="AC75" s="44">
        <v>0</v>
      </c>
      <c r="AD75" s="44">
        <v>0</v>
      </c>
      <c r="AE75" s="44">
        <v>0</v>
      </c>
      <c r="AF75" s="44">
        <v>0</v>
      </c>
      <c r="AG75" s="44">
        <v>461.06</v>
      </c>
      <c r="AH75" s="44">
        <v>2014</v>
      </c>
    </row>
    <row r="76" spans="1:34" ht="78" customHeight="1" x14ac:dyDescent="0.25">
      <c r="A76" s="38" t="s">
        <v>107</v>
      </c>
      <c r="B76" s="38" t="s">
        <v>112</v>
      </c>
      <c r="C76" s="38" t="s">
        <v>111</v>
      </c>
      <c r="D76" s="38" t="s">
        <v>107</v>
      </c>
      <c r="E76" s="38" t="s">
        <v>113</v>
      </c>
      <c r="F76" s="38" t="s">
        <v>107</v>
      </c>
      <c r="G76" s="38" t="s">
        <v>110</v>
      </c>
      <c r="H76" s="38" t="s">
        <v>107</v>
      </c>
      <c r="I76" s="38" t="s">
        <v>108</v>
      </c>
      <c r="J76" s="38" t="s">
        <v>110</v>
      </c>
      <c r="K76" s="38" t="s">
        <v>107</v>
      </c>
      <c r="L76" s="38" t="s">
        <v>109</v>
      </c>
      <c r="M76" s="38" t="s">
        <v>107</v>
      </c>
      <c r="N76" s="38" t="s">
        <v>110</v>
      </c>
      <c r="O76" s="119"/>
      <c r="P76" s="119"/>
      <c r="Q76" s="119"/>
      <c r="R76" s="119"/>
      <c r="S76" s="119"/>
      <c r="T76" s="119"/>
      <c r="U76" s="38"/>
      <c r="V76" s="38"/>
      <c r="W76" s="38"/>
      <c r="X76" s="38"/>
      <c r="Y76" s="10" t="s">
        <v>236</v>
      </c>
      <c r="Z76" s="119" t="s">
        <v>40</v>
      </c>
      <c r="AA76" s="77">
        <v>180</v>
      </c>
      <c r="AB76" s="77"/>
      <c r="AC76" s="77"/>
      <c r="AD76" s="77"/>
      <c r="AE76" s="77"/>
      <c r="AF76" s="77"/>
      <c r="AG76" s="77">
        <f t="shared" si="5"/>
        <v>180</v>
      </c>
      <c r="AH76" s="44">
        <v>2014</v>
      </c>
    </row>
    <row r="77" spans="1:34" ht="25.5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119"/>
      <c r="P77" s="119"/>
      <c r="Q77" s="119"/>
      <c r="R77" s="119"/>
      <c r="S77" s="119"/>
      <c r="T77" s="119"/>
      <c r="U77" s="38"/>
      <c r="V77" s="38"/>
      <c r="W77" s="38"/>
      <c r="X77" s="38"/>
      <c r="Y77" s="14" t="s">
        <v>166</v>
      </c>
      <c r="Z77" s="119" t="s">
        <v>163</v>
      </c>
      <c r="AA77" s="44">
        <v>461.06</v>
      </c>
      <c r="AB77" s="44"/>
      <c r="AC77" s="44"/>
      <c r="AD77" s="44"/>
      <c r="AE77" s="44"/>
      <c r="AF77" s="44"/>
      <c r="AG77" s="44">
        <v>461.06</v>
      </c>
      <c r="AH77" s="44">
        <v>2014</v>
      </c>
    </row>
    <row r="78" spans="1:34" ht="76.5" x14ac:dyDescent="0.25">
      <c r="A78" s="38" t="s">
        <v>107</v>
      </c>
      <c r="B78" s="38" t="s">
        <v>112</v>
      </c>
      <c r="C78" s="38" t="s">
        <v>111</v>
      </c>
      <c r="D78" s="38" t="s">
        <v>107</v>
      </c>
      <c r="E78" s="38" t="s">
        <v>113</v>
      </c>
      <c r="F78" s="38" t="s">
        <v>107</v>
      </c>
      <c r="G78" s="38" t="s">
        <v>110</v>
      </c>
      <c r="H78" s="38" t="s">
        <v>107</v>
      </c>
      <c r="I78" s="38" t="s">
        <v>108</v>
      </c>
      <c r="J78" s="38" t="s">
        <v>110</v>
      </c>
      <c r="K78" s="38" t="s">
        <v>107</v>
      </c>
      <c r="L78" s="38" t="s">
        <v>109</v>
      </c>
      <c r="M78" s="38" t="s">
        <v>107</v>
      </c>
      <c r="N78" s="38" t="s">
        <v>112</v>
      </c>
      <c r="O78" s="119"/>
      <c r="P78" s="119"/>
      <c r="Q78" s="119"/>
      <c r="R78" s="119"/>
      <c r="S78" s="119"/>
      <c r="T78" s="119"/>
      <c r="U78" s="38"/>
      <c r="V78" s="38"/>
      <c r="W78" s="38"/>
      <c r="X78" s="38"/>
      <c r="Y78" s="10" t="s">
        <v>492</v>
      </c>
      <c r="Z78" s="119" t="s">
        <v>40</v>
      </c>
      <c r="AA78" s="77">
        <v>200</v>
      </c>
      <c r="AB78" s="43"/>
      <c r="AC78" s="43"/>
      <c r="AD78" s="43"/>
      <c r="AE78" s="43"/>
      <c r="AF78" s="43"/>
      <c r="AG78" s="43">
        <f t="shared" si="5"/>
        <v>200</v>
      </c>
      <c r="AH78" s="44">
        <v>2014</v>
      </c>
    </row>
    <row r="79" spans="1:34" ht="38.25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119"/>
      <c r="P79" s="119"/>
      <c r="Q79" s="119"/>
      <c r="R79" s="119"/>
      <c r="S79" s="119"/>
      <c r="T79" s="119"/>
      <c r="U79" s="38"/>
      <c r="V79" s="38"/>
      <c r="W79" s="38"/>
      <c r="X79" s="38"/>
      <c r="Y79" s="14" t="s">
        <v>172</v>
      </c>
      <c r="Z79" s="119" t="s">
        <v>161</v>
      </c>
      <c r="AA79" s="76">
        <v>7.46</v>
      </c>
      <c r="AB79" s="76">
        <v>0</v>
      </c>
      <c r="AC79" s="76">
        <v>0</v>
      </c>
      <c r="AD79" s="76">
        <v>0</v>
      </c>
      <c r="AE79" s="76">
        <v>0</v>
      </c>
      <c r="AF79" s="76">
        <v>0</v>
      </c>
      <c r="AG79" s="76">
        <v>7.46</v>
      </c>
      <c r="AH79" s="44">
        <v>2014</v>
      </c>
    </row>
    <row r="80" spans="1:34" ht="51" customHeight="1" x14ac:dyDescent="0.25">
      <c r="A80" s="38" t="s">
        <v>107</v>
      </c>
      <c r="B80" s="38" t="s">
        <v>112</v>
      </c>
      <c r="C80" s="38" t="s">
        <v>111</v>
      </c>
      <c r="D80" s="38" t="s">
        <v>107</v>
      </c>
      <c r="E80" s="38" t="s">
        <v>113</v>
      </c>
      <c r="F80" s="38" t="s">
        <v>107</v>
      </c>
      <c r="G80" s="38" t="s">
        <v>110</v>
      </c>
      <c r="H80" s="38" t="s">
        <v>107</v>
      </c>
      <c r="I80" s="38" t="s">
        <v>108</v>
      </c>
      <c r="J80" s="38" t="s">
        <v>110</v>
      </c>
      <c r="K80" s="38" t="s">
        <v>107</v>
      </c>
      <c r="L80" s="38" t="s">
        <v>109</v>
      </c>
      <c r="M80" s="38" t="s">
        <v>107</v>
      </c>
      <c r="N80" s="38" t="s">
        <v>113</v>
      </c>
      <c r="O80" s="119"/>
      <c r="P80" s="119"/>
      <c r="Q80" s="119"/>
      <c r="R80" s="119"/>
      <c r="S80" s="119"/>
      <c r="T80" s="119"/>
      <c r="U80" s="38"/>
      <c r="V80" s="38"/>
      <c r="W80" s="38"/>
      <c r="X80" s="38"/>
      <c r="Y80" s="10" t="s">
        <v>493</v>
      </c>
      <c r="Z80" s="119" t="s">
        <v>40</v>
      </c>
      <c r="AA80" s="77"/>
      <c r="AB80" s="77"/>
      <c r="AC80" s="77"/>
      <c r="AD80" s="77"/>
      <c r="AE80" s="77">
        <v>2829</v>
      </c>
      <c r="AF80" s="77">
        <v>49381</v>
      </c>
      <c r="AG80" s="77">
        <f t="shared" si="5"/>
        <v>52210</v>
      </c>
      <c r="AH80" s="44">
        <v>2019</v>
      </c>
    </row>
    <row r="81" spans="1:34" ht="42" customHeight="1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119"/>
      <c r="P81" s="119"/>
      <c r="Q81" s="119"/>
      <c r="R81" s="119"/>
      <c r="S81" s="119"/>
      <c r="T81" s="119"/>
      <c r="U81" s="38"/>
      <c r="V81" s="38"/>
      <c r="W81" s="38"/>
      <c r="X81" s="38"/>
      <c r="Y81" s="14" t="s">
        <v>167</v>
      </c>
      <c r="Z81" s="119" t="s">
        <v>161</v>
      </c>
      <c r="AA81" s="71">
        <v>0</v>
      </c>
      <c r="AB81" s="71">
        <v>0</v>
      </c>
      <c r="AC81" s="71">
        <v>0</v>
      </c>
      <c r="AD81" s="71">
        <v>0</v>
      </c>
      <c r="AE81" s="71">
        <v>0</v>
      </c>
      <c r="AF81" s="71">
        <v>10.529</v>
      </c>
      <c r="AG81" s="71">
        <v>10.529</v>
      </c>
      <c r="AH81" s="44">
        <v>2019</v>
      </c>
    </row>
    <row r="82" spans="1:34" ht="51" x14ac:dyDescent="0.25">
      <c r="A82" s="38" t="s">
        <v>107</v>
      </c>
      <c r="B82" s="38" t="s">
        <v>112</v>
      </c>
      <c r="C82" s="38" t="s">
        <v>111</v>
      </c>
      <c r="D82" s="38" t="s">
        <v>107</v>
      </c>
      <c r="E82" s="38" t="s">
        <v>113</v>
      </c>
      <c r="F82" s="38" t="s">
        <v>107</v>
      </c>
      <c r="G82" s="38" t="s">
        <v>110</v>
      </c>
      <c r="H82" s="38" t="s">
        <v>107</v>
      </c>
      <c r="I82" s="38" t="s">
        <v>108</v>
      </c>
      <c r="J82" s="38" t="s">
        <v>110</v>
      </c>
      <c r="K82" s="38" t="s">
        <v>107</v>
      </c>
      <c r="L82" s="38" t="s">
        <v>109</v>
      </c>
      <c r="M82" s="38" t="s">
        <v>107</v>
      </c>
      <c r="N82" s="38" t="s">
        <v>108</v>
      </c>
      <c r="O82" s="119"/>
      <c r="P82" s="119"/>
      <c r="Q82" s="119"/>
      <c r="R82" s="119"/>
      <c r="S82" s="119"/>
      <c r="T82" s="119"/>
      <c r="U82" s="38"/>
      <c r="V82" s="38"/>
      <c r="W82" s="38"/>
      <c r="X82" s="38"/>
      <c r="Y82" s="10" t="s">
        <v>494</v>
      </c>
      <c r="Z82" s="119" t="s">
        <v>40</v>
      </c>
      <c r="AA82" s="71"/>
      <c r="AB82" s="77"/>
      <c r="AC82" s="77">
        <v>1850</v>
      </c>
      <c r="AD82" s="77">
        <v>10000</v>
      </c>
      <c r="AE82" s="77"/>
      <c r="AF82" s="77"/>
      <c r="AG82" s="77">
        <f t="shared" si="5"/>
        <v>11850</v>
      </c>
      <c r="AH82" s="44">
        <v>2017</v>
      </c>
    </row>
    <row r="83" spans="1:34" ht="25.5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119"/>
      <c r="P83" s="119"/>
      <c r="Q83" s="119"/>
      <c r="R83" s="119"/>
      <c r="S83" s="119"/>
      <c r="T83" s="119"/>
      <c r="U83" s="38"/>
      <c r="V83" s="38"/>
      <c r="W83" s="38"/>
      <c r="X83" s="38"/>
      <c r="Y83" s="14" t="s">
        <v>166</v>
      </c>
      <c r="Z83" s="119" t="s">
        <v>164</v>
      </c>
      <c r="AA83" s="71">
        <v>0</v>
      </c>
      <c r="AB83" s="71">
        <v>0</v>
      </c>
      <c r="AC83" s="71">
        <v>0</v>
      </c>
      <c r="AD83" s="76">
        <v>461.06</v>
      </c>
      <c r="AE83" s="76">
        <v>0</v>
      </c>
      <c r="AF83" s="76">
        <v>0</v>
      </c>
      <c r="AG83" s="76">
        <v>461.06</v>
      </c>
      <c r="AH83" s="44">
        <v>2017</v>
      </c>
    </row>
    <row r="84" spans="1:34" ht="52.5" customHeight="1" x14ac:dyDescent="0.25">
      <c r="A84" s="38" t="s">
        <v>107</v>
      </c>
      <c r="B84" s="38" t="s">
        <v>112</v>
      </c>
      <c r="C84" s="38" t="s">
        <v>111</v>
      </c>
      <c r="D84" s="38" t="s">
        <v>107</v>
      </c>
      <c r="E84" s="38" t="s">
        <v>113</v>
      </c>
      <c r="F84" s="38" t="s">
        <v>107</v>
      </c>
      <c r="G84" s="38" t="s">
        <v>110</v>
      </c>
      <c r="H84" s="38" t="s">
        <v>107</v>
      </c>
      <c r="I84" s="38" t="s">
        <v>108</v>
      </c>
      <c r="J84" s="38" t="s">
        <v>110</v>
      </c>
      <c r="K84" s="38" t="s">
        <v>107</v>
      </c>
      <c r="L84" s="38" t="s">
        <v>109</v>
      </c>
      <c r="M84" s="38" t="s">
        <v>107</v>
      </c>
      <c r="N84" s="38" t="s">
        <v>115</v>
      </c>
      <c r="O84" s="119"/>
      <c r="P84" s="119"/>
      <c r="Q84" s="119"/>
      <c r="R84" s="119"/>
      <c r="S84" s="119"/>
      <c r="T84" s="119"/>
      <c r="U84" s="38"/>
      <c r="V84" s="38"/>
      <c r="W84" s="38"/>
      <c r="X84" s="38"/>
      <c r="Y84" s="10" t="s">
        <v>495</v>
      </c>
      <c r="Z84" s="119" t="s">
        <v>40</v>
      </c>
      <c r="AA84" s="77"/>
      <c r="AB84" s="77"/>
      <c r="AC84" s="77">
        <v>960</v>
      </c>
      <c r="AD84" s="77">
        <v>5000</v>
      </c>
      <c r="AE84" s="77"/>
      <c r="AF84" s="77"/>
      <c r="AG84" s="77">
        <f t="shared" si="5"/>
        <v>5960</v>
      </c>
      <c r="AH84" s="44">
        <v>2017</v>
      </c>
    </row>
    <row r="85" spans="1:34" ht="38.25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119"/>
      <c r="P85" s="119"/>
      <c r="Q85" s="119"/>
      <c r="R85" s="119"/>
      <c r="S85" s="119"/>
      <c r="T85" s="119"/>
      <c r="U85" s="38"/>
      <c r="V85" s="38"/>
      <c r="W85" s="38"/>
      <c r="X85" s="38"/>
      <c r="Y85" s="14" t="s">
        <v>9</v>
      </c>
      <c r="Z85" s="119" t="s">
        <v>161</v>
      </c>
      <c r="AA85" s="43">
        <v>0</v>
      </c>
      <c r="AB85" s="43">
        <v>0</v>
      </c>
      <c r="AC85" s="43">
        <v>0</v>
      </c>
      <c r="AD85" s="43">
        <v>0.6</v>
      </c>
      <c r="AE85" s="43">
        <v>0</v>
      </c>
      <c r="AF85" s="43">
        <v>0</v>
      </c>
      <c r="AG85" s="43">
        <v>0.6</v>
      </c>
      <c r="AH85" s="44">
        <v>2017</v>
      </c>
    </row>
    <row r="86" spans="1:34" ht="82.5" customHeight="1" x14ac:dyDescent="0.25">
      <c r="A86" s="38" t="s">
        <v>107</v>
      </c>
      <c r="B86" s="38" t="s">
        <v>112</v>
      </c>
      <c r="C86" s="38" t="s">
        <v>111</v>
      </c>
      <c r="D86" s="38" t="s">
        <v>107</v>
      </c>
      <c r="E86" s="38" t="s">
        <v>113</v>
      </c>
      <c r="F86" s="38" t="s">
        <v>107</v>
      </c>
      <c r="G86" s="38" t="s">
        <v>110</v>
      </c>
      <c r="H86" s="38" t="s">
        <v>107</v>
      </c>
      <c r="I86" s="38" t="s">
        <v>108</v>
      </c>
      <c r="J86" s="38" t="s">
        <v>110</v>
      </c>
      <c r="K86" s="38" t="s">
        <v>107</v>
      </c>
      <c r="L86" s="38" t="s">
        <v>109</v>
      </c>
      <c r="M86" s="38" t="s">
        <v>107</v>
      </c>
      <c r="N86" s="38" t="s">
        <v>38</v>
      </c>
      <c r="O86" s="119"/>
      <c r="P86" s="119"/>
      <c r="Q86" s="119"/>
      <c r="R86" s="119"/>
      <c r="S86" s="119"/>
      <c r="T86" s="119"/>
      <c r="U86" s="38"/>
      <c r="V86" s="38"/>
      <c r="W86" s="38"/>
      <c r="X86" s="38"/>
      <c r="Y86" s="46" t="s">
        <v>505</v>
      </c>
      <c r="Z86" s="119" t="s">
        <v>40</v>
      </c>
      <c r="AA86" s="77"/>
      <c r="AB86" s="77"/>
      <c r="AC86" s="77"/>
      <c r="AD86" s="77"/>
      <c r="AE86" s="77">
        <v>1150</v>
      </c>
      <c r="AF86" s="77">
        <v>10000</v>
      </c>
      <c r="AG86" s="77">
        <f t="shared" si="5"/>
        <v>11150</v>
      </c>
      <c r="AH86" s="44">
        <v>2019</v>
      </c>
    </row>
    <row r="87" spans="1:34" ht="38.25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119"/>
      <c r="P87" s="119"/>
      <c r="Q87" s="119"/>
      <c r="R87" s="119"/>
      <c r="S87" s="119"/>
      <c r="T87" s="119"/>
      <c r="U87" s="38"/>
      <c r="V87" s="38"/>
      <c r="W87" s="38"/>
      <c r="X87" s="38"/>
      <c r="Y87" s="14" t="s">
        <v>10</v>
      </c>
      <c r="Z87" s="119" t="s">
        <v>50</v>
      </c>
      <c r="AA87" s="71">
        <v>0</v>
      </c>
      <c r="AB87" s="71">
        <v>0</v>
      </c>
      <c r="AC87" s="71">
        <v>0</v>
      </c>
      <c r="AD87" s="71">
        <v>0</v>
      </c>
      <c r="AE87" s="71">
        <v>0</v>
      </c>
      <c r="AF87" s="71">
        <v>2E-3</v>
      </c>
      <c r="AG87" s="71">
        <v>2E-3</v>
      </c>
      <c r="AH87" s="44">
        <v>2019</v>
      </c>
    </row>
    <row r="88" spans="1:34" ht="51" x14ac:dyDescent="0.25">
      <c r="A88" s="38" t="s">
        <v>107</v>
      </c>
      <c r="B88" s="38" t="s">
        <v>107</v>
      </c>
      <c r="C88" s="38" t="s">
        <v>115</v>
      </c>
      <c r="D88" s="38" t="s">
        <v>107</v>
      </c>
      <c r="E88" s="38" t="s">
        <v>113</v>
      </c>
      <c r="F88" s="38" t="s">
        <v>107</v>
      </c>
      <c r="G88" s="38" t="s">
        <v>110</v>
      </c>
      <c r="H88" s="38" t="s">
        <v>107</v>
      </c>
      <c r="I88" s="38" t="s">
        <v>108</v>
      </c>
      <c r="J88" s="38" t="s">
        <v>110</v>
      </c>
      <c r="K88" s="38" t="s">
        <v>107</v>
      </c>
      <c r="L88" s="38" t="s">
        <v>109</v>
      </c>
      <c r="M88" s="38" t="s">
        <v>109</v>
      </c>
      <c r="N88" s="38" t="s">
        <v>113</v>
      </c>
      <c r="O88" s="119"/>
      <c r="P88" s="119"/>
      <c r="Q88" s="119"/>
      <c r="R88" s="119"/>
      <c r="S88" s="119"/>
      <c r="T88" s="119"/>
      <c r="U88" s="38"/>
      <c r="V88" s="38"/>
      <c r="W88" s="38"/>
      <c r="X88" s="38"/>
      <c r="Y88" s="10" t="s">
        <v>501</v>
      </c>
      <c r="Z88" s="119" t="s">
        <v>40</v>
      </c>
      <c r="AA88" s="77">
        <v>2170.4</v>
      </c>
      <c r="AB88" s="77"/>
      <c r="AC88" s="77"/>
      <c r="AD88" s="77"/>
      <c r="AE88" s="77"/>
      <c r="AF88" s="77"/>
      <c r="AG88" s="77">
        <f>AA88</f>
        <v>2170.4</v>
      </c>
      <c r="AH88" s="44">
        <v>2014</v>
      </c>
    </row>
    <row r="89" spans="1:34" ht="25.5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119"/>
      <c r="P89" s="119"/>
      <c r="Q89" s="119"/>
      <c r="R89" s="119"/>
      <c r="S89" s="119"/>
      <c r="T89" s="119"/>
      <c r="U89" s="38"/>
      <c r="V89" s="38"/>
      <c r="W89" s="38"/>
      <c r="X89" s="38"/>
      <c r="Y89" s="14" t="s">
        <v>336</v>
      </c>
      <c r="Z89" s="119" t="s">
        <v>337</v>
      </c>
      <c r="AA89" s="43">
        <v>0.4</v>
      </c>
      <c r="AB89" s="43">
        <v>0</v>
      </c>
      <c r="AC89" s="43">
        <v>0</v>
      </c>
      <c r="AD89" s="43">
        <v>0</v>
      </c>
      <c r="AE89" s="43">
        <v>0</v>
      </c>
      <c r="AF89" s="43">
        <v>0</v>
      </c>
      <c r="AG89" s="43">
        <v>0.4</v>
      </c>
      <c r="AH89" s="44">
        <v>2014</v>
      </c>
    </row>
    <row r="90" spans="1:34" ht="63.75" x14ac:dyDescent="0.25">
      <c r="A90" s="38" t="s">
        <v>107</v>
      </c>
      <c r="B90" s="38" t="s">
        <v>107</v>
      </c>
      <c r="C90" s="38" t="s">
        <v>115</v>
      </c>
      <c r="D90" s="38" t="s">
        <v>107</v>
      </c>
      <c r="E90" s="38" t="s">
        <v>113</v>
      </c>
      <c r="F90" s="38" t="s">
        <v>107</v>
      </c>
      <c r="G90" s="38" t="s">
        <v>110</v>
      </c>
      <c r="H90" s="38" t="s">
        <v>107</v>
      </c>
      <c r="I90" s="38" t="s">
        <v>108</v>
      </c>
      <c r="J90" s="38" t="s">
        <v>110</v>
      </c>
      <c r="K90" s="38" t="s">
        <v>107</v>
      </c>
      <c r="L90" s="38" t="s">
        <v>109</v>
      </c>
      <c r="M90" s="38" t="s">
        <v>109</v>
      </c>
      <c r="N90" s="38" t="s">
        <v>108</v>
      </c>
      <c r="O90" s="119"/>
      <c r="P90" s="119"/>
      <c r="Q90" s="119"/>
      <c r="R90" s="119"/>
      <c r="S90" s="119"/>
      <c r="T90" s="119"/>
      <c r="U90" s="38"/>
      <c r="V90" s="38"/>
      <c r="W90" s="38"/>
      <c r="X90" s="38"/>
      <c r="Y90" s="10" t="s">
        <v>502</v>
      </c>
      <c r="Z90" s="119" t="s">
        <v>40</v>
      </c>
      <c r="AA90" s="77">
        <v>99.7</v>
      </c>
      <c r="AB90" s="77"/>
      <c r="AC90" s="77"/>
      <c r="AD90" s="77"/>
      <c r="AE90" s="77"/>
      <c r="AF90" s="77"/>
      <c r="AG90" s="77">
        <f>AA90</f>
        <v>99.7</v>
      </c>
      <c r="AH90" s="44">
        <v>2014</v>
      </c>
    </row>
    <row r="91" spans="1:34" ht="25.5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119"/>
      <c r="P91" s="119"/>
      <c r="Q91" s="119"/>
      <c r="R91" s="119"/>
      <c r="S91" s="119"/>
      <c r="T91" s="119"/>
      <c r="U91" s="38"/>
      <c r="V91" s="38"/>
      <c r="W91" s="38"/>
      <c r="X91" s="38"/>
      <c r="Y91" s="14" t="s">
        <v>335</v>
      </c>
      <c r="Z91" s="119" t="s">
        <v>333</v>
      </c>
      <c r="AA91" s="44">
        <v>51</v>
      </c>
      <c r="AB91" s="44">
        <v>0</v>
      </c>
      <c r="AC91" s="44">
        <v>0</v>
      </c>
      <c r="AD91" s="44">
        <v>0</v>
      </c>
      <c r="AE91" s="44">
        <v>0</v>
      </c>
      <c r="AF91" s="44">
        <v>0</v>
      </c>
      <c r="AG91" s="44">
        <v>51</v>
      </c>
      <c r="AH91" s="44">
        <v>2014</v>
      </c>
    </row>
    <row r="92" spans="1:34" ht="51" x14ac:dyDescent="0.25">
      <c r="A92" s="38" t="s">
        <v>107</v>
      </c>
      <c r="B92" s="38" t="s">
        <v>107</v>
      </c>
      <c r="C92" s="38" t="s">
        <v>115</v>
      </c>
      <c r="D92" s="38" t="s">
        <v>107</v>
      </c>
      <c r="E92" s="38" t="s">
        <v>113</v>
      </c>
      <c r="F92" s="38" t="s">
        <v>107</v>
      </c>
      <c r="G92" s="38" t="s">
        <v>110</v>
      </c>
      <c r="H92" s="38" t="s">
        <v>107</v>
      </c>
      <c r="I92" s="38" t="s">
        <v>108</v>
      </c>
      <c r="J92" s="38" t="s">
        <v>110</v>
      </c>
      <c r="K92" s="38" t="s">
        <v>107</v>
      </c>
      <c r="L92" s="38" t="s">
        <v>109</v>
      </c>
      <c r="M92" s="38" t="s">
        <v>109</v>
      </c>
      <c r="N92" s="38" t="s">
        <v>115</v>
      </c>
      <c r="O92" s="119"/>
      <c r="P92" s="119"/>
      <c r="Q92" s="119"/>
      <c r="R92" s="119"/>
      <c r="S92" s="119"/>
      <c r="T92" s="119"/>
      <c r="U92" s="38"/>
      <c r="V92" s="38"/>
      <c r="W92" s="38"/>
      <c r="X92" s="38"/>
      <c r="Y92" s="10" t="s">
        <v>506</v>
      </c>
      <c r="Z92" s="119" t="s">
        <v>40</v>
      </c>
      <c r="AA92" s="77">
        <v>196.7</v>
      </c>
      <c r="AB92" s="77"/>
      <c r="AC92" s="77"/>
      <c r="AD92" s="77"/>
      <c r="AE92" s="77"/>
      <c r="AF92" s="77"/>
      <c r="AG92" s="77">
        <v>196.7</v>
      </c>
      <c r="AH92" s="44">
        <v>2014</v>
      </c>
    </row>
    <row r="93" spans="1:34" ht="38.25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119"/>
      <c r="P93" s="119"/>
      <c r="Q93" s="119"/>
      <c r="R93" s="119"/>
      <c r="S93" s="119"/>
      <c r="T93" s="119"/>
      <c r="U93" s="38"/>
      <c r="V93" s="38"/>
      <c r="W93" s="38"/>
      <c r="X93" s="38"/>
      <c r="Y93" s="14" t="s">
        <v>443</v>
      </c>
      <c r="Z93" s="119" t="s">
        <v>53</v>
      </c>
      <c r="AA93" s="44">
        <v>1</v>
      </c>
      <c r="AB93" s="44">
        <v>0</v>
      </c>
      <c r="AC93" s="44">
        <v>0</v>
      </c>
      <c r="AD93" s="44">
        <v>0</v>
      </c>
      <c r="AE93" s="44">
        <v>0</v>
      </c>
      <c r="AF93" s="44">
        <v>0</v>
      </c>
      <c r="AG93" s="44">
        <v>1</v>
      </c>
      <c r="AH93" s="44">
        <v>2014</v>
      </c>
    </row>
    <row r="94" spans="1:34" ht="63.75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119"/>
      <c r="P94" s="119"/>
      <c r="Q94" s="119"/>
      <c r="R94" s="119"/>
      <c r="S94" s="119"/>
      <c r="T94" s="119"/>
      <c r="U94" s="38"/>
      <c r="V94" s="38"/>
      <c r="W94" s="38"/>
      <c r="X94" s="38"/>
      <c r="Y94" s="14" t="s">
        <v>484</v>
      </c>
      <c r="Z94" s="119" t="s">
        <v>53</v>
      </c>
      <c r="AA94" s="44">
        <v>3</v>
      </c>
      <c r="AB94" s="44">
        <v>0</v>
      </c>
      <c r="AC94" s="44">
        <v>0</v>
      </c>
      <c r="AD94" s="44">
        <v>0</v>
      </c>
      <c r="AE94" s="44">
        <v>0</v>
      </c>
      <c r="AF94" s="44">
        <v>0</v>
      </c>
      <c r="AG94" s="44">
        <v>3</v>
      </c>
      <c r="AH94" s="44">
        <v>2014</v>
      </c>
    </row>
    <row r="95" spans="1:34" ht="115.5" customHeight="1" x14ac:dyDescent="0.25">
      <c r="A95" s="38" t="s">
        <v>107</v>
      </c>
      <c r="B95" s="38" t="s">
        <v>107</v>
      </c>
      <c r="C95" s="38" t="s">
        <v>115</v>
      </c>
      <c r="D95" s="38" t="s">
        <v>107</v>
      </c>
      <c r="E95" s="38" t="s">
        <v>113</v>
      </c>
      <c r="F95" s="38" t="s">
        <v>107</v>
      </c>
      <c r="G95" s="38" t="s">
        <v>110</v>
      </c>
      <c r="H95" s="38" t="s">
        <v>107</v>
      </c>
      <c r="I95" s="38" t="s">
        <v>108</v>
      </c>
      <c r="J95" s="38" t="s">
        <v>110</v>
      </c>
      <c r="K95" s="38" t="s">
        <v>107</v>
      </c>
      <c r="L95" s="38" t="s">
        <v>109</v>
      </c>
      <c r="M95" s="38" t="s">
        <v>109</v>
      </c>
      <c r="N95" s="38" t="s">
        <v>38</v>
      </c>
      <c r="O95" s="119"/>
      <c r="P95" s="119"/>
      <c r="Q95" s="119"/>
      <c r="R95" s="119"/>
      <c r="S95" s="119"/>
      <c r="T95" s="119"/>
      <c r="U95" s="38"/>
      <c r="V95" s="38"/>
      <c r="W95" s="38"/>
      <c r="X95" s="38"/>
      <c r="Y95" s="10" t="s">
        <v>504</v>
      </c>
      <c r="Z95" s="119" t="s">
        <v>40</v>
      </c>
      <c r="AA95" s="77">
        <v>1111</v>
      </c>
      <c r="AB95" s="77"/>
      <c r="AC95" s="77"/>
      <c r="AD95" s="77"/>
      <c r="AE95" s="77"/>
      <c r="AF95" s="77"/>
      <c r="AG95" s="77">
        <v>1111</v>
      </c>
      <c r="AH95" s="44">
        <v>2014</v>
      </c>
    </row>
    <row r="96" spans="1:34" ht="76.5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119"/>
      <c r="P96" s="119"/>
      <c r="Q96" s="119"/>
      <c r="R96" s="119"/>
      <c r="S96" s="119"/>
      <c r="T96" s="119"/>
      <c r="U96" s="38"/>
      <c r="V96" s="38"/>
      <c r="W96" s="38"/>
      <c r="X96" s="38"/>
      <c r="Y96" s="14" t="s">
        <v>481</v>
      </c>
      <c r="Z96" s="119" t="s">
        <v>53</v>
      </c>
      <c r="AA96" s="44">
        <v>131</v>
      </c>
      <c r="AB96" s="44">
        <v>0</v>
      </c>
      <c r="AC96" s="44">
        <v>0</v>
      </c>
      <c r="AD96" s="44">
        <v>0</v>
      </c>
      <c r="AE96" s="44">
        <v>0</v>
      </c>
      <c r="AF96" s="44">
        <v>0</v>
      </c>
      <c r="AG96" s="44">
        <v>131</v>
      </c>
      <c r="AH96" s="44">
        <v>2014</v>
      </c>
    </row>
    <row r="97" spans="1:34" ht="70.5" customHeight="1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119"/>
      <c r="P97" s="119"/>
      <c r="Q97" s="119"/>
      <c r="R97" s="119"/>
      <c r="S97" s="119" t="s">
        <v>237</v>
      </c>
      <c r="T97" s="119"/>
      <c r="U97" s="38"/>
      <c r="V97" s="38"/>
      <c r="W97" s="38"/>
      <c r="X97" s="38"/>
      <c r="Y97" s="10" t="s">
        <v>238</v>
      </c>
      <c r="Z97" s="119" t="s">
        <v>40</v>
      </c>
      <c r="AA97" s="77">
        <f>AA99+AA101+AA103+AA105</f>
        <v>31478.7</v>
      </c>
      <c r="AB97" s="77">
        <f t="shared" ref="AB97:AF97" si="6">AB99+AB101+AB103</f>
        <v>1500</v>
      </c>
      <c r="AC97" s="77">
        <f t="shared" si="6"/>
        <v>1500</v>
      </c>
      <c r="AD97" s="77">
        <f t="shared" si="6"/>
        <v>1500</v>
      </c>
      <c r="AE97" s="77">
        <f t="shared" si="6"/>
        <v>1500</v>
      </c>
      <c r="AF97" s="77">
        <f t="shared" si="6"/>
        <v>1500</v>
      </c>
      <c r="AG97" s="77">
        <f>SUM(AA97:AF97)</f>
        <v>38978.699999999997</v>
      </c>
      <c r="AH97" s="44">
        <v>2019</v>
      </c>
    </row>
    <row r="98" spans="1:34" ht="51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119"/>
      <c r="P98" s="119"/>
      <c r="Q98" s="119"/>
      <c r="R98" s="119"/>
      <c r="S98" s="119"/>
      <c r="T98" s="119"/>
      <c r="U98" s="38"/>
      <c r="V98" s="38"/>
      <c r="W98" s="38"/>
      <c r="X98" s="38"/>
      <c r="Y98" s="10" t="s">
        <v>239</v>
      </c>
      <c r="Z98" s="119" t="s">
        <v>33</v>
      </c>
      <c r="AA98" s="44">
        <v>13</v>
      </c>
      <c r="AB98" s="44">
        <v>15</v>
      </c>
      <c r="AC98" s="44">
        <v>16</v>
      </c>
      <c r="AD98" s="44">
        <v>16</v>
      </c>
      <c r="AE98" s="44">
        <v>16</v>
      </c>
      <c r="AF98" s="44">
        <v>16</v>
      </c>
      <c r="AG98" s="44">
        <v>16</v>
      </c>
      <c r="AH98" s="44">
        <v>2019</v>
      </c>
    </row>
    <row r="99" spans="1:34" ht="63.75" x14ac:dyDescent="0.25">
      <c r="A99" s="38" t="s">
        <v>107</v>
      </c>
      <c r="B99" s="38" t="s">
        <v>112</v>
      </c>
      <c r="C99" s="38" t="s">
        <v>111</v>
      </c>
      <c r="D99" s="38" t="s">
        <v>107</v>
      </c>
      <c r="E99" s="38" t="s">
        <v>113</v>
      </c>
      <c r="F99" s="38" t="s">
        <v>107</v>
      </c>
      <c r="G99" s="38" t="s">
        <v>110</v>
      </c>
      <c r="H99" s="38" t="s">
        <v>107</v>
      </c>
      <c r="I99" s="38" t="s">
        <v>108</v>
      </c>
      <c r="J99" s="38" t="s">
        <v>110</v>
      </c>
      <c r="K99" s="38" t="s">
        <v>107</v>
      </c>
      <c r="L99" s="38" t="s">
        <v>110</v>
      </c>
      <c r="M99" s="38" t="s">
        <v>107</v>
      </c>
      <c r="N99" s="38" t="s">
        <v>109</v>
      </c>
      <c r="O99" s="119"/>
      <c r="P99" s="119"/>
      <c r="Q99" s="119"/>
      <c r="R99" s="119"/>
      <c r="S99" s="119"/>
      <c r="T99" s="119" t="s">
        <v>240</v>
      </c>
      <c r="U99" s="38"/>
      <c r="V99" s="38"/>
      <c r="W99" s="38"/>
      <c r="X99" s="38"/>
      <c r="Y99" s="10" t="s">
        <v>488</v>
      </c>
      <c r="Z99" s="119" t="s">
        <v>40</v>
      </c>
      <c r="AA99" s="77">
        <v>3870.7</v>
      </c>
      <c r="AB99" s="77">
        <v>500</v>
      </c>
      <c r="AC99" s="77">
        <v>500</v>
      </c>
      <c r="AD99" s="77">
        <v>500</v>
      </c>
      <c r="AE99" s="77">
        <v>500</v>
      </c>
      <c r="AF99" s="77">
        <v>500</v>
      </c>
      <c r="AG99" s="77">
        <f>SUM(AA99:AF99)</f>
        <v>6370.7</v>
      </c>
      <c r="AH99" s="44">
        <v>2019</v>
      </c>
    </row>
    <row r="100" spans="1:34" ht="38.25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119"/>
      <c r="P100" s="119"/>
      <c r="Q100" s="119"/>
      <c r="R100" s="119"/>
      <c r="S100" s="119"/>
      <c r="T100" s="119"/>
      <c r="U100" s="38"/>
      <c r="V100" s="38"/>
      <c r="W100" s="38"/>
      <c r="X100" s="38"/>
      <c r="Y100" s="10" t="s">
        <v>241</v>
      </c>
      <c r="Z100" s="119" t="s">
        <v>31</v>
      </c>
      <c r="AA100" s="71" t="s">
        <v>32</v>
      </c>
      <c r="AB100" s="71" t="s">
        <v>32</v>
      </c>
      <c r="AC100" s="71" t="s">
        <v>32</v>
      </c>
      <c r="AD100" s="71" t="s">
        <v>32</v>
      </c>
      <c r="AE100" s="71" t="s">
        <v>32</v>
      </c>
      <c r="AF100" s="71" t="s">
        <v>32</v>
      </c>
      <c r="AG100" s="71" t="s">
        <v>32</v>
      </c>
      <c r="AH100" s="44">
        <v>2019</v>
      </c>
    </row>
    <row r="101" spans="1:34" ht="63.75" x14ac:dyDescent="0.25">
      <c r="A101" s="38" t="s">
        <v>107</v>
      </c>
      <c r="B101" s="38" t="s">
        <v>112</v>
      </c>
      <c r="C101" s="38" t="s">
        <v>111</v>
      </c>
      <c r="D101" s="38" t="s">
        <v>107</v>
      </c>
      <c r="E101" s="38" t="s">
        <v>113</v>
      </c>
      <c r="F101" s="38" t="s">
        <v>107</v>
      </c>
      <c r="G101" s="38" t="s">
        <v>110</v>
      </c>
      <c r="H101" s="38" t="s">
        <v>107</v>
      </c>
      <c r="I101" s="38" t="s">
        <v>108</v>
      </c>
      <c r="J101" s="38" t="s">
        <v>110</v>
      </c>
      <c r="K101" s="38" t="s">
        <v>107</v>
      </c>
      <c r="L101" s="38" t="s">
        <v>110</v>
      </c>
      <c r="M101" s="38" t="s">
        <v>107</v>
      </c>
      <c r="N101" s="38" t="s">
        <v>110</v>
      </c>
      <c r="O101" s="119"/>
      <c r="P101" s="119"/>
      <c r="Q101" s="119"/>
      <c r="R101" s="119"/>
      <c r="S101" s="119"/>
      <c r="T101" s="119" t="s">
        <v>95</v>
      </c>
      <c r="U101" s="38"/>
      <c r="V101" s="38"/>
      <c r="W101" s="38"/>
      <c r="X101" s="38"/>
      <c r="Y101" s="10" t="s">
        <v>489</v>
      </c>
      <c r="Z101" s="119" t="s">
        <v>40</v>
      </c>
      <c r="AA101" s="77">
        <v>13908</v>
      </c>
      <c r="AB101" s="77"/>
      <c r="AC101" s="77"/>
      <c r="AD101" s="77"/>
      <c r="AE101" s="77"/>
      <c r="AF101" s="77"/>
      <c r="AG101" s="77">
        <f>SUM(AA101:AF101)</f>
        <v>13908</v>
      </c>
      <c r="AH101" s="44">
        <v>2014</v>
      </c>
    </row>
    <row r="102" spans="1:34" ht="63.75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119"/>
      <c r="P102" s="119"/>
      <c r="Q102" s="119"/>
      <c r="R102" s="119"/>
      <c r="S102" s="119"/>
      <c r="T102" s="119"/>
      <c r="U102" s="38"/>
      <c r="V102" s="38"/>
      <c r="W102" s="38"/>
      <c r="X102" s="38"/>
      <c r="Y102" s="10" t="s">
        <v>242</v>
      </c>
      <c r="Z102" s="119" t="s">
        <v>33</v>
      </c>
      <c r="AA102" s="44">
        <v>1</v>
      </c>
      <c r="AB102" s="44">
        <v>1</v>
      </c>
      <c r="AC102" s="44">
        <v>1</v>
      </c>
      <c r="AD102" s="44">
        <v>1</v>
      </c>
      <c r="AE102" s="44">
        <v>1</v>
      </c>
      <c r="AF102" s="44">
        <v>1</v>
      </c>
      <c r="AG102" s="44">
        <v>1</v>
      </c>
      <c r="AH102" s="44">
        <v>2019</v>
      </c>
    </row>
    <row r="103" spans="1:34" ht="63.75" x14ac:dyDescent="0.25">
      <c r="A103" s="38" t="s">
        <v>107</v>
      </c>
      <c r="B103" s="38" t="s">
        <v>112</v>
      </c>
      <c r="C103" s="38" t="s">
        <v>111</v>
      </c>
      <c r="D103" s="38" t="s">
        <v>107</v>
      </c>
      <c r="E103" s="38" t="s">
        <v>113</v>
      </c>
      <c r="F103" s="38" t="s">
        <v>107</v>
      </c>
      <c r="G103" s="38" t="s">
        <v>110</v>
      </c>
      <c r="H103" s="38" t="s">
        <v>107</v>
      </c>
      <c r="I103" s="38" t="s">
        <v>108</v>
      </c>
      <c r="J103" s="38" t="s">
        <v>110</v>
      </c>
      <c r="K103" s="38" t="s">
        <v>107</v>
      </c>
      <c r="L103" s="38" t="s">
        <v>110</v>
      </c>
      <c r="M103" s="38" t="s">
        <v>107</v>
      </c>
      <c r="N103" s="38" t="s">
        <v>111</v>
      </c>
      <c r="O103" s="119"/>
      <c r="P103" s="119"/>
      <c r="Q103" s="119"/>
      <c r="R103" s="119"/>
      <c r="S103" s="119"/>
      <c r="T103" s="119" t="s">
        <v>95</v>
      </c>
      <c r="U103" s="38"/>
      <c r="V103" s="38"/>
      <c r="W103" s="38"/>
      <c r="X103" s="38"/>
      <c r="Y103" s="10" t="s">
        <v>490</v>
      </c>
      <c r="Z103" s="119" t="s">
        <v>40</v>
      </c>
      <c r="AA103" s="77"/>
      <c r="AB103" s="77">
        <v>1000</v>
      </c>
      <c r="AC103" s="77">
        <v>1000</v>
      </c>
      <c r="AD103" s="77">
        <v>1000</v>
      </c>
      <c r="AE103" s="77">
        <v>1000</v>
      </c>
      <c r="AF103" s="77">
        <v>1000</v>
      </c>
      <c r="AG103" s="43">
        <f>SUM(AA103:AF103)</f>
        <v>5000</v>
      </c>
      <c r="AH103" s="44">
        <v>2019</v>
      </c>
    </row>
    <row r="104" spans="1:34" ht="63.75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119"/>
      <c r="P104" s="119"/>
      <c r="Q104" s="119"/>
      <c r="R104" s="119"/>
      <c r="S104" s="119"/>
      <c r="T104" s="119"/>
      <c r="U104" s="38"/>
      <c r="V104" s="38"/>
      <c r="W104" s="38"/>
      <c r="X104" s="38"/>
      <c r="Y104" s="10" t="s">
        <v>243</v>
      </c>
      <c r="Z104" s="119" t="s">
        <v>33</v>
      </c>
      <c r="AA104" s="44">
        <v>0</v>
      </c>
      <c r="AB104" s="44">
        <v>1</v>
      </c>
      <c r="AC104" s="44">
        <v>1</v>
      </c>
      <c r="AD104" s="44">
        <v>1</v>
      </c>
      <c r="AE104" s="44">
        <v>1</v>
      </c>
      <c r="AF104" s="44">
        <v>1</v>
      </c>
      <c r="AG104" s="44">
        <v>1</v>
      </c>
      <c r="AH104" s="44">
        <v>2019</v>
      </c>
    </row>
    <row r="105" spans="1:34" ht="51" x14ac:dyDescent="0.25">
      <c r="A105" s="38" t="s">
        <v>107</v>
      </c>
      <c r="B105" s="38" t="s">
        <v>112</v>
      </c>
      <c r="C105" s="38" t="s">
        <v>111</v>
      </c>
      <c r="D105" s="38" t="s">
        <v>107</v>
      </c>
      <c r="E105" s="38" t="s">
        <v>113</v>
      </c>
      <c r="F105" s="38" t="s">
        <v>107</v>
      </c>
      <c r="G105" s="38" t="s">
        <v>110</v>
      </c>
      <c r="H105" s="38" t="s">
        <v>107</v>
      </c>
      <c r="I105" s="38" t="s">
        <v>108</v>
      </c>
      <c r="J105" s="38" t="s">
        <v>110</v>
      </c>
      <c r="K105" s="38" t="s">
        <v>107</v>
      </c>
      <c r="L105" s="38" t="s">
        <v>110</v>
      </c>
      <c r="M105" s="38" t="s">
        <v>107</v>
      </c>
      <c r="N105" s="38" t="s">
        <v>107</v>
      </c>
      <c r="O105" s="119"/>
      <c r="P105" s="119"/>
      <c r="Q105" s="119"/>
      <c r="R105" s="119"/>
      <c r="S105" s="119"/>
      <c r="T105" s="119" t="s">
        <v>240</v>
      </c>
      <c r="U105" s="38"/>
      <c r="V105" s="38"/>
      <c r="W105" s="38"/>
      <c r="X105" s="38"/>
      <c r="Y105" s="10" t="s">
        <v>491</v>
      </c>
      <c r="Z105" s="119" t="s">
        <v>40</v>
      </c>
      <c r="AA105" s="77">
        <v>13700</v>
      </c>
      <c r="AB105" s="77"/>
      <c r="AC105" s="77"/>
      <c r="AD105" s="77"/>
      <c r="AE105" s="77"/>
      <c r="AF105" s="77"/>
      <c r="AG105" s="77">
        <f>SUM(AA105:AF105)</f>
        <v>13700</v>
      </c>
      <c r="AH105" s="44">
        <v>2014</v>
      </c>
    </row>
    <row r="106" spans="1:34" ht="51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119"/>
      <c r="P106" s="119"/>
      <c r="Q106" s="119"/>
      <c r="R106" s="119"/>
      <c r="S106" s="119"/>
      <c r="T106" s="119"/>
      <c r="U106" s="38"/>
      <c r="V106" s="38"/>
      <c r="W106" s="38"/>
      <c r="X106" s="38"/>
      <c r="Y106" s="10" t="s">
        <v>477</v>
      </c>
      <c r="Z106" s="119" t="s">
        <v>33</v>
      </c>
      <c r="AA106" s="44">
        <v>1</v>
      </c>
      <c r="AB106" s="44">
        <v>1</v>
      </c>
      <c r="AC106" s="44">
        <v>1</v>
      </c>
      <c r="AD106" s="44">
        <v>1</v>
      </c>
      <c r="AE106" s="44">
        <v>1</v>
      </c>
      <c r="AF106" s="44">
        <v>1</v>
      </c>
      <c r="AG106" s="44">
        <v>1</v>
      </c>
      <c r="AH106" s="44">
        <v>2019</v>
      </c>
    </row>
    <row r="107" spans="1:34" ht="63.75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119"/>
      <c r="P107" s="119"/>
      <c r="Q107" s="119"/>
      <c r="R107" s="119" t="s">
        <v>244</v>
      </c>
      <c r="S107" s="119"/>
      <c r="T107" s="119"/>
      <c r="U107" s="38"/>
      <c r="V107" s="38"/>
      <c r="W107" s="38"/>
      <c r="X107" s="38"/>
      <c r="Y107" s="10" t="s">
        <v>394</v>
      </c>
      <c r="Z107" s="119" t="s">
        <v>40</v>
      </c>
      <c r="AA107" s="77">
        <v>72388</v>
      </c>
      <c r="AB107" s="44"/>
      <c r="AC107" s="44"/>
      <c r="AD107" s="44"/>
      <c r="AE107" s="44"/>
      <c r="AF107" s="44"/>
      <c r="AG107" s="77">
        <f>AA107</f>
        <v>72388</v>
      </c>
      <c r="AH107" s="44">
        <v>2014</v>
      </c>
    </row>
    <row r="108" spans="1:34" hidden="1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119"/>
      <c r="P108" s="119"/>
      <c r="Q108" s="119"/>
      <c r="R108" s="119"/>
      <c r="S108" s="119"/>
      <c r="T108" s="119"/>
      <c r="U108" s="38"/>
      <c r="V108" s="38"/>
      <c r="W108" s="38"/>
      <c r="X108" s="38"/>
      <c r="Y108" s="45" t="s">
        <v>351</v>
      </c>
      <c r="Z108" s="119" t="s">
        <v>40</v>
      </c>
      <c r="AA108" s="77">
        <v>58409.8</v>
      </c>
      <c r="AB108" s="44"/>
      <c r="AC108" s="44"/>
      <c r="AD108" s="44"/>
      <c r="AE108" s="44"/>
      <c r="AF108" s="44"/>
      <c r="AG108" s="77">
        <v>58409.8</v>
      </c>
      <c r="AH108" s="44">
        <v>2014</v>
      </c>
    </row>
    <row r="109" spans="1:34" ht="25.5" hidden="1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119"/>
      <c r="P109" s="119"/>
      <c r="Q109" s="119"/>
      <c r="R109" s="119"/>
      <c r="S109" s="119"/>
      <c r="T109" s="119"/>
      <c r="U109" s="38"/>
      <c r="V109" s="38"/>
      <c r="W109" s="38"/>
      <c r="X109" s="38"/>
      <c r="Y109" s="45" t="s">
        <v>349</v>
      </c>
      <c r="Z109" s="119" t="s">
        <v>40</v>
      </c>
      <c r="AA109" s="77">
        <v>27958.799999999999</v>
      </c>
      <c r="AB109" s="44"/>
      <c r="AC109" s="44"/>
      <c r="AD109" s="44"/>
      <c r="AE109" s="44"/>
      <c r="AF109" s="44"/>
      <c r="AG109" s="77">
        <v>27958.799999999999</v>
      </c>
      <c r="AH109" s="44">
        <v>2014</v>
      </c>
    </row>
    <row r="110" spans="1:34" ht="25.5" hidden="1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119"/>
      <c r="P110" s="119"/>
      <c r="Q110" s="119"/>
      <c r="R110" s="119"/>
      <c r="S110" s="119"/>
      <c r="T110" s="119"/>
      <c r="U110" s="38"/>
      <c r="V110" s="38"/>
      <c r="W110" s="38"/>
      <c r="X110" s="38"/>
      <c r="Y110" s="45" t="s">
        <v>350</v>
      </c>
      <c r="Z110" s="119" t="s">
        <v>40</v>
      </c>
      <c r="AA110" s="77">
        <v>10981</v>
      </c>
      <c r="AB110" s="44"/>
      <c r="AC110" s="44"/>
      <c r="AD110" s="44"/>
      <c r="AE110" s="44"/>
      <c r="AF110" s="44"/>
      <c r="AG110" s="77">
        <v>10981</v>
      </c>
      <c r="AH110" s="44">
        <v>2014</v>
      </c>
    </row>
    <row r="111" spans="1:34" ht="63.75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119"/>
      <c r="P111" s="119"/>
      <c r="Q111" s="119"/>
      <c r="R111" s="119"/>
      <c r="S111" s="119" t="s">
        <v>245</v>
      </c>
      <c r="T111" s="119"/>
      <c r="U111" s="38"/>
      <c r="V111" s="38"/>
      <c r="W111" s="38"/>
      <c r="X111" s="38"/>
      <c r="Y111" s="10" t="s">
        <v>395</v>
      </c>
      <c r="Z111" s="119" t="s">
        <v>40</v>
      </c>
      <c r="AA111" s="77">
        <f>AA107</f>
        <v>72388</v>
      </c>
      <c r="AB111" s="44"/>
      <c r="AC111" s="44"/>
      <c r="AD111" s="44"/>
      <c r="AE111" s="44"/>
      <c r="AF111" s="44"/>
      <c r="AG111" s="77">
        <f>AA111</f>
        <v>72388</v>
      </c>
      <c r="AH111" s="44">
        <v>2014</v>
      </c>
    </row>
    <row r="112" spans="1:34" hidden="1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119"/>
      <c r="P112" s="119"/>
      <c r="Q112" s="119"/>
      <c r="R112" s="119"/>
      <c r="S112" s="119"/>
      <c r="T112" s="119"/>
      <c r="U112" s="38"/>
      <c r="V112" s="38"/>
      <c r="W112" s="38"/>
      <c r="X112" s="38"/>
      <c r="Y112" s="45" t="s">
        <v>351</v>
      </c>
      <c r="Z112" s="119" t="s">
        <v>40</v>
      </c>
      <c r="AA112" s="77">
        <v>58409.8</v>
      </c>
      <c r="AB112" s="44"/>
      <c r="AC112" s="44"/>
      <c r="AD112" s="44"/>
      <c r="AE112" s="44"/>
      <c r="AF112" s="44"/>
      <c r="AG112" s="77">
        <v>58409.8</v>
      </c>
      <c r="AH112" s="44">
        <v>2014</v>
      </c>
    </row>
    <row r="113" spans="1:34" ht="25.5" hidden="1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119"/>
      <c r="P113" s="119"/>
      <c r="Q113" s="119"/>
      <c r="R113" s="119"/>
      <c r="S113" s="119"/>
      <c r="T113" s="119"/>
      <c r="U113" s="38"/>
      <c r="V113" s="38"/>
      <c r="W113" s="38"/>
      <c r="X113" s="38"/>
      <c r="Y113" s="45" t="s">
        <v>349</v>
      </c>
      <c r="Z113" s="119" t="s">
        <v>40</v>
      </c>
      <c r="AA113" s="77">
        <v>27958.799999999999</v>
      </c>
      <c r="AB113" s="44"/>
      <c r="AC113" s="44"/>
      <c r="AD113" s="44"/>
      <c r="AE113" s="44"/>
      <c r="AF113" s="44"/>
      <c r="AG113" s="77">
        <v>27958.799999999999</v>
      </c>
      <c r="AH113" s="44">
        <v>2014</v>
      </c>
    </row>
    <row r="114" spans="1:34" ht="25.5" hidden="1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119"/>
      <c r="P114" s="119"/>
      <c r="Q114" s="119"/>
      <c r="R114" s="119"/>
      <c r="S114" s="119"/>
      <c r="T114" s="119"/>
      <c r="U114" s="38"/>
      <c r="V114" s="38"/>
      <c r="W114" s="38"/>
      <c r="X114" s="38"/>
      <c r="Y114" s="45" t="s">
        <v>350</v>
      </c>
      <c r="Z114" s="119" t="s">
        <v>40</v>
      </c>
      <c r="AA114" s="77">
        <v>10981</v>
      </c>
      <c r="AB114" s="44"/>
      <c r="AC114" s="44"/>
      <c r="AD114" s="44"/>
      <c r="AE114" s="44"/>
      <c r="AF114" s="44"/>
      <c r="AG114" s="77">
        <v>10981</v>
      </c>
      <c r="AH114" s="44">
        <v>2014</v>
      </c>
    </row>
    <row r="115" spans="1:34" ht="51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119"/>
      <c r="P115" s="119"/>
      <c r="Q115" s="119"/>
      <c r="R115" s="119"/>
      <c r="S115" s="119"/>
      <c r="T115" s="119"/>
      <c r="U115" s="38"/>
      <c r="V115" s="38"/>
      <c r="W115" s="38"/>
      <c r="X115" s="38"/>
      <c r="Y115" s="10" t="s">
        <v>246</v>
      </c>
      <c r="Z115" s="119" t="s">
        <v>50</v>
      </c>
      <c r="AA115" s="44">
        <v>5</v>
      </c>
      <c r="AB115" s="44">
        <v>5</v>
      </c>
      <c r="AC115" s="44">
        <v>5</v>
      </c>
      <c r="AD115" s="44">
        <v>5</v>
      </c>
      <c r="AE115" s="44">
        <v>5</v>
      </c>
      <c r="AF115" s="44">
        <v>5</v>
      </c>
      <c r="AG115" s="44">
        <v>30</v>
      </c>
      <c r="AH115" s="44">
        <v>2019</v>
      </c>
    </row>
    <row r="116" spans="1:34" ht="51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119"/>
      <c r="P116" s="119"/>
      <c r="Q116" s="119"/>
      <c r="R116" s="119"/>
      <c r="S116" s="119"/>
      <c r="T116" s="119"/>
      <c r="U116" s="38"/>
      <c r="V116" s="38"/>
      <c r="W116" s="38"/>
      <c r="X116" s="38"/>
      <c r="Y116" s="10" t="s">
        <v>247</v>
      </c>
      <c r="Z116" s="119" t="s">
        <v>50</v>
      </c>
      <c r="AA116" s="44">
        <v>5</v>
      </c>
      <c r="AB116" s="44">
        <v>5</v>
      </c>
      <c r="AC116" s="44">
        <v>5</v>
      </c>
      <c r="AD116" s="44">
        <v>5</v>
      </c>
      <c r="AE116" s="44">
        <v>5</v>
      </c>
      <c r="AF116" s="44">
        <v>5</v>
      </c>
      <c r="AG116" s="44">
        <v>30</v>
      </c>
      <c r="AH116" s="44">
        <v>2019</v>
      </c>
    </row>
    <row r="117" spans="1:34" ht="51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119"/>
      <c r="P117" s="119"/>
      <c r="Q117" s="119"/>
      <c r="R117" s="119"/>
      <c r="S117" s="119"/>
      <c r="T117" s="119"/>
      <c r="U117" s="38"/>
      <c r="V117" s="38"/>
      <c r="W117" s="38"/>
      <c r="X117" s="38"/>
      <c r="Y117" s="10" t="s">
        <v>248</v>
      </c>
      <c r="Z117" s="119" t="s">
        <v>50</v>
      </c>
      <c r="AA117" s="44">
        <v>5</v>
      </c>
      <c r="AB117" s="44">
        <v>5</v>
      </c>
      <c r="AC117" s="44">
        <v>5</v>
      </c>
      <c r="AD117" s="44">
        <v>5</v>
      </c>
      <c r="AE117" s="44">
        <v>5</v>
      </c>
      <c r="AF117" s="44">
        <v>5</v>
      </c>
      <c r="AG117" s="44">
        <v>30</v>
      </c>
      <c r="AH117" s="44">
        <v>2019</v>
      </c>
    </row>
    <row r="118" spans="1:34" ht="51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119"/>
      <c r="P118" s="119"/>
      <c r="Q118" s="119"/>
      <c r="R118" s="119"/>
      <c r="S118" s="119"/>
      <c r="T118" s="119" t="s">
        <v>249</v>
      </c>
      <c r="U118" s="38"/>
      <c r="V118" s="38"/>
      <c r="W118" s="38"/>
      <c r="X118" s="38"/>
      <c r="Y118" s="10" t="s">
        <v>250</v>
      </c>
      <c r="Z118" s="119" t="s">
        <v>31</v>
      </c>
      <c r="AA118" s="44" t="s">
        <v>32</v>
      </c>
      <c r="AB118" s="44" t="s">
        <v>32</v>
      </c>
      <c r="AC118" s="44" t="s">
        <v>32</v>
      </c>
      <c r="AD118" s="44" t="s">
        <v>32</v>
      </c>
      <c r="AE118" s="44" t="s">
        <v>32</v>
      </c>
      <c r="AF118" s="44" t="s">
        <v>32</v>
      </c>
      <c r="AG118" s="44" t="s">
        <v>32</v>
      </c>
      <c r="AH118" s="44">
        <v>2019</v>
      </c>
    </row>
    <row r="119" spans="1:34" ht="61.5" customHeight="1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119"/>
      <c r="P119" s="119"/>
      <c r="Q119" s="119"/>
      <c r="R119" s="119"/>
      <c r="S119" s="119"/>
      <c r="T119" s="119"/>
      <c r="U119" s="38"/>
      <c r="V119" s="38"/>
      <c r="W119" s="38"/>
      <c r="X119" s="38"/>
      <c r="Y119" s="10" t="s">
        <v>251</v>
      </c>
      <c r="Z119" s="119" t="s">
        <v>50</v>
      </c>
      <c r="AA119" s="44">
        <v>5</v>
      </c>
      <c r="AB119" s="44">
        <v>5</v>
      </c>
      <c r="AC119" s="44">
        <v>5</v>
      </c>
      <c r="AD119" s="44">
        <v>5</v>
      </c>
      <c r="AE119" s="44">
        <v>5</v>
      </c>
      <c r="AF119" s="44">
        <v>5</v>
      </c>
      <c r="AG119" s="44">
        <v>30</v>
      </c>
      <c r="AH119" s="44">
        <v>2019</v>
      </c>
    </row>
    <row r="120" spans="1:34" ht="60.75" customHeight="1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119"/>
      <c r="P120" s="119"/>
      <c r="Q120" s="119"/>
      <c r="R120" s="119"/>
      <c r="S120" s="119"/>
      <c r="T120" s="119"/>
      <c r="U120" s="38"/>
      <c r="V120" s="38"/>
      <c r="W120" s="38"/>
      <c r="X120" s="38"/>
      <c r="Y120" s="10" t="s">
        <v>252</v>
      </c>
      <c r="Z120" s="119" t="s">
        <v>50</v>
      </c>
      <c r="AA120" s="44">
        <v>5</v>
      </c>
      <c r="AB120" s="44">
        <v>5</v>
      </c>
      <c r="AC120" s="44">
        <v>5</v>
      </c>
      <c r="AD120" s="44">
        <v>5</v>
      </c>
      <c r="AE120" s="44">
        <v>5</v>
      </c>
      <c r="AF120" s="44">
        <v>5</v>
      </c>
      <c r="AG120" s="44">
        <v>30</v>
      </c>
      <c r="AH120" s="44">
        <v>2019</v>
      </c>
    </row>
    <row r="121" spans="1:34" ht="60" customHeight="1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119"/>
      <c r="P121" s="119"/>
      <c r="Q121" s="119"/>
      <c r="R121" s="119"/>
      <c r="S121" s="119"/>
      <c r="T121" s="119"/>
      <c r="U121" s="38"/>
      <c r="V121" s="38"/>
      <c r="W121" s="38"/>
      <c r="X121" s="38"/>
      <c r="Y121" s="10" t="s">
        <v>253</v>
      </c>
      <c r="Z121" s="119" t="s">
        <v>50</v>
      </c>
      <c r="AA121" s="44">
        <v>5</v>
      </c>
      <c r="AB121" s="44">
        <v>5</v>
      </c>
      <c r="AC121" s="44">
        <v>5</v>
      </c>
      <c r="AD121" s="44">
        <v>5</v>
      </c>
      <c r="AE121" s="44">
        <v>5</v>
      </c>
      <c r="AF121" s="44">
        <v>5</v>
      </c>
      <c r="AG121" s="44">
        <v>30</v>
      </c>
      <c r="AH121" s="44">
        <v>2019</v>
      </c>
    </row>
    <row r="122" spans="1:34" ht="51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119"/>
      <c r="P122" s="119"/>
      <c r="Q122" s="119"/>
      <c r="R122" s="119"/>
      <c r="S122" s="119"/>
      <c r="T122" s="119" t="s">
        <v>249</v>
      </c>
      <c r="U122" s="38"/>
      <c r="V122" s="38"/>
      <c r="W122" s="38"/>
      <c r="X122" s="38"/>
      <c r="Y122" s="10" t="s">
        <v>254</v>
      </c>
      <c r="Z122" s="119" t="s">
        <v>31</v>
      </c>
      <c r="AA122" s="71" t="s">
        <v>32</v>
      </c>
      <c r="AB122" s="71" t="s">
        <v>32</v>
      </c>
      <c r="AC122" s="71" t="s">
        <v>32</v>
      </c>
      <c r="AD122" s="71" t="s">
        <v>32</v>
      </c>
      <c r="AE122" s="71" t="s">
        <v>32</v>
      </c>
      <c r="AF122" s="71" t="s">
        <v>32</v>
      </c>
      <c r="AG122" s="71" t="s">
        <v>32</v>
      </c>
      <c r="AH122" s="44">
        <v>2019</v>
      </c>
    </row>
    <row r="123" spans="1:34" ht="51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119"/>
      <c r="P123" s="119"/>
      <c r="Q123" s="119"/>
      <c r="R123" s="119"/>
      <c r="S123" s="119"/>
      <c r="T123" s="119"/>
      <c r="U123" s="38"/>
      <c r="V123" s="38"/>
      <c r="W123" s="38"/>
      <c r="X123" s="38"/>
      <c r="Y123" s="10" t="s">
        <v>255</v>
      </c>
      <c r="Z123" s="119" t="s">
        <v>184</v>
      </c>
      <c r="AA123" s="43">
        <v>313618.5</v>
      </c>
      <c r="AB123" s="43">
        <v>282256.59999999998</v>
      </c>
      <c r="AC123" s="43">
        <f>(AB123-AA123)+AB123</f>
        <v>250894.69999999995</v>
      </c>
      <c r="AD123" s="43">
        <f t="shared" ref="AD123:AF125" si="7">(AC123-AB123)+AC123</f>
        <v>219532.79999999993</v>
      </c>
      <c r="AE123" s="43">
        <f t="shared" si="7"/>
        <v>188170.89999999991</v>
      </c>
      <c r="AF123" s="43">
        <f t="shared" si="7"/>
        <v>156808.99999999988</v>
      </c>
      <c r="AG123" s="43">
        <f>AF123</f>
        <v>156808.99999999988</v>
      </c>
      <c r="AH123" s="44">
        <v>2019</v>
      </c>
    </row>
    <row r="124" spans="1:34" ht="51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119"/>
      <c r="P124" s="119"/>
      <c r="Q124" s="119"/>
      <c r="R124" s="119"/>
      <c r="S124" s="119"/>
      <c r="T124" s="119"/>
      <c r="U124" s="38"/>
      <c r="V124" s="38"/>
      <c r="W124" s="38"/>
      <c r="X124" s="38"/>
      <c r="Y124" s="10" t="s">
        <v>256</v>
      </c>
      <c r="Z124" s="119" t="s">
        <v>0</v>
      </c>
      <c r="AA124" s="43">
        <v>750622.8</v>
      </c>
      <c r="AB124" s="43">
        <v>642017.80000000005</v>
      </c>
      <c r="AC124" s="43">
        <f>(AB124-AA124)+AB124</f>
        <v>533412.80000000005</v>
      </c>
      <c r="AD124" s="43">
        <f t="shared" si="7"/>
        <v>424807.80000000005</v>
      </c>
      <c r="AE124" s="43">
        <f t="shared" si="7"/>
        <v>316202.80000000005</v>
      </c>
      <c r="AF124" s="43">
        <f t="shared" si="7"/>
        <v>207597.80000000005</v>
      </c>
      <c r="AG124" s="43">
        <f>AF124</f>
        <v>207597.80000000005</v>
      </c>
      <c r="AH124" s="44">
        <v>2019</v>
      </c>
    </row>
    <row r="125" spans="1:34" ht="38.25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119"/>
      <c r="P125" s="119"/>
      <c r="Q125" s="119"/>
      <c r="R125" s="119"/>
      <c r="S125" s="119"/>
      <c r="T125" s="119"/>
      <c r="U125" s="38"/>
      <c r="V125" s="38"/>
      <c r="W125" s="38"/>
      <c r="X125" s="38"/>
      <c r="Y125" s="10" t="s">
        <v>257</v>
      </c>
      <c r="Z125" s="119" t="s">
        <v>84</v>
      </c>
      <c r="AA125" s="43">
        <v>10083407</v>
      </c>
      <c r="AB125" s="43">
        <v>8866607</v>
      </c>
      <c r="AC125" s="43">
        <f>(AB125-AA125)+AB125</f>
        <v>7649807</v>
      </c>
      <c r="AD125" s="43">
        <f t="shared" si="7"/>
        <v>6433007</v>
      </c>
      <c r="AE125" s="43">
        <f t="shared" si="7"/>
        <v>5216207</v>
      </c>
      <c r="AF125" s="43">
        <f t="shared" si="7"/>
        <v>3999407</v>
      </c>
      <c r="AG125" s="43">
        <f>AF125</f>
        <v>3999407</v>
      </c>
      <c r="AH125" s="44">
        <v>2019</v>
      </c>
    </row>
    <row r="126" spans="1:34" ht="76.5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119"/>
      <c r="P126" s="119"/>
      <c r="Q126" s="119"/>
      <c r="R126" s="119"/>
      <c r="S126" s="119"/>
      <c r="T126" s="119" t="s">
        <v>249</v>
      </c>
      <c r="U126" s="38"/>
      <c r="V126" s="38"/>
      <c r="W126" s="38"/>
      <c r="X126" s="38"/>
      <c r="Y126" s="10" t="s">
        <v>258</v>
      </c>
      <c r="Z126" s="119" t="s">
        <v>31</v>
      </c>
      <c r="AA126" s="71" t="s">
        <v>32</v>
      </c>
      <c r="AB126" s="71" t="s">
        <v>32</v>
      </c>
      <c r="AC126" s="71" t="s">
        <v>37</v>
      </c>
      <c r="AD126" s="71" t="s">
        <v>37</v>
      </c>
      <c r="AE126" s="71" t="s">
        <v>37</v>
      </c>
      <c r="AF126" s="71" t="s">
        <v>37</v>
      </c>
      <c r="AG126" s="71"/>
      <c r="AH126" s="44">
        <v>2015</v>
      </c>
    </row>
    <row r="127" spans="1:34" ht="38.25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119"/>
      <c r="P127" s="119"/>
      <c r="Q127" s="119"/>
      <c r="R127" s="119"/>
      <c r="S127" s="119"/>
      <c r="T127" s="119"/>
      <c r="U127" s="38"/>
      <c r="V127" s="38"/>
      <c r="W127" s="38"/>
      <c r="X127" s="38"/>
      <c r="Y127" s="10" t="s">
        <v>259</v>
      </c>
      <c r="Z127" s="119" t="s">
        <v>33</v>
      </c>
      <c r="AA127" s="44">
        <v>15</v>
      </c>
      <c r="AB127" s="44">
        <v>24</v>
      </c>
      <c r="AC127" s="44">
        <v>24</v>
      </c>
      <c r="AD127" s="44">
        <v>24</v>
      </c>
      <c r="AE127" s="44">
        <v>24</v>
      </c>
      <c r="AF127" s="44">
        <v>24</v>
      </c>
      <c r="AG127" s="44">
        <v>24</v>
      </c>
      <c r="AH127" s="44">
        <v>2015</v>
      </c>
    </row>
    <row r="128" spans="1:34" ht="114.75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119"/>
      <c r="P128" s="119"/>
      <c r="Q128" s="119"/>
      <c r="R128" s="119"/>
      <c r="S128" s="119"/>
      <c r="T128" s="119" t="s">
        <v>249</v>
      </c>
      <c r="U128" s="38"/>
      <c r="V128" s="38"/>
      <c r="W128" s="38"/>
      <c r="X128" s="38"/>
      <c r="Y128" s="10" t="s">
        <v>260</v>
      </c>
      <c r="Z128" s="119" t="s">
        <v>31</v>
      </c>
      <c r="AA128" s="44" t="s">
        <v>32</v>
      </c>
      <c r="AB128" s="44" t="s">
        <v>32</v>
      </c>
      <c r="AC128" s="44" t="s">
        <v>32</v>
      </c>
      <c r="AD128" s="44" t="s">
        <v>32</v>
      </c>
      <c r="AE128" s="44" t="s">
        <v>32</v>
      </c>
      <c r="AF128" s="44" t="s">
        <v>32</v>
      </c>
      <c r="AG128" s="44" t="s">
        <v>32</v>
      </c>
      <c r="AH128" s="44">
        <v>2019</v>
      </c>
    </row>
    <row r="129" spans="1:34" ht="51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119"/>
      <c r="P129" s="119"/>
      <c r="Q129" s="119"/>
      <c r="R129" s="119"/>
      <c r="S129" s="119"/>
      <c r="T129" s="119"/>
      <c r="U129" s="38"/>
      <c r="V129" s="38"/>
      <c r="W129" s="38"/>
      <c r="X129" s="38"/>
      <c r="Y129" s="10" t="s">
        <v>261</v>
      </c>
      <c r="Z129" s="119" t="s">
        <v>33</v>
      </c>
      <c r="AA129" s="44">
        <v>13</v>
      </c>
      <c r="AB129" s="44">
        <v>13</v>
      </c>
      <c r="AC129" s="44">
        <v>13</v>
      </c>
      <c r="AD129" s="44">
        <v>13</v>
      </c>
      <c r="AE129" s="44">
        <v>13</v>
      </c>
      <c r="AF129" s="44">
        <v>13</v>
      </c>
      <c r="AG129" s="44">
        <v>13</v>
      </c>
      <c r="AH129" s="44">
        <v>2019</v>
      </c>
    </row>
    <row r="130" spans="1:34" s="2" customFormat="1" ht="38.25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119"/>
      <c r="P130" s="119"/>
      <c r="Q130" s="119"/>
      <c r="R130" s="119"/>
      <c r="S130" s="119"/>
      <c r="T130" s="119"/>
      <c r="U130" s="38"/>
      <c r="V130" s="38"/>
      <c r="W130" s="38"/>
      <c r="X130" s="38"/>
      <c r="Y130" s="10" t="s">
        <v>262</v>
      </c>
      <c r="Z130" s="119" t="s">
        <v>31</v>
      </c>
      <c r="AA130" s="71" t="s">
        <v>32</v>
      </c>
      <c r="AB130" s="71" t="s">
        <v>37</v>
      </c>
      <c r="AC130" s="71" t="s">
        <v>37</v>
      </c>
      <c r="AD130" s="71" t="s">
        <v>37</v>
      </c>
      <c r="AE130" s="71" t="s">
        <v>37</v>
      </c>
      <c r="AF130" s="71" t="s">
        <v>37</v>
      </c>
      <c r="AG130" s="71" t="s">
        <v>32</v>
      </c>
      <c r="AH130" s="44">
        <v>2014</v>
      </c>
    </row>
    <row r="131" spans="1:34" s="2" customFormat="1" ht="38.25" x14ac:dyDescent="0.2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119"/>
      <c r="P131" s="119"/>
      <c r="Q131" s="119"/>
      <c r="R131" s="119"/>
      <c r="S131" s="119"/>
      <c r="T131" s="119"/>
      <c r="U131" s="38"/>
      <c r="V131" s="38"/>
      <c r="W131" s="38"/>
      <c r="X131" s="38"/>
      <c r="Y131" s="10" t="s">
        <v>263</v>
      </c>
      <c r="Z131" s="119" t="s">
        <v>33</v>
      </c>
      <c r="AA131" s="44">
        <v>80</v>
      </c>
      <c r="AB131" s="44">
        <v>94</v>
      </c>
      <c r="AC131" s="44">
        <v>0</v>
      </c>
      <c r="AD131" s="44">
        <v>0</v>
      </c>
      <c r="AE131" s="44">
        <v>0</v>
      </c>
      <c r="AF131" s="44">
        <v>0</v>
      </c>
      <c r="AG131" s="44">
        <v>174</v>
      </c>
      <c r="AH131" s="44">
        <v>2015</v>
      </c>
    </row>
    <row r="132" spans="1:34" s="2" customFormat="1" ht="114.75" hidden="1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119"/>
      <c r="P132" s="119"/>
      <c r="Q132" s="119"/>
      <c r="R132" s="119"/>
      <c r="S132" s="119"/>
      <c r="T132" s="119"/>
      <c r="U132" s="38"/>
      <c r="V132" s="38"/>
      <c r="W132" s="38"/>
      <c r="X132" s="38"/>
      <c r="Y132" s="10" t="s">
        <v>441</v>
      </c>
      <c r="Z132" s="119" t="s">
        <v>40</v>
      </c>
      <c r="AA132" s="77">
        <v>944.6</v>
      </c>
      <c r="AB132" s="77"/>
      <c r="AC132" s="77"/>
      <c r="AD132" s="77"/>
      <c r="AE132" s="77"/>
      <c r="AF132" s="77"/>
      <c r="AG132" s="77">
        <v>944.6</v>
      </c>
      <c r="AH132" s="44">
        <v>2014</v>
      </c>
    </row>
    <row r="133" spans="1:34" s="2" customFormat="1" ht="114.75" hidden="1" customHeight="1" x14ac:dyDescent="0.2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119"/>
      <c r="P133" s="119"/>
      <c r="Q133" s="119"/>
      <c r="R133" s="119"/>
      <c r="S133" s="119"/>
      <c r="T133" s="119"/>
      <c r="U133" s="38"/>
      <c r="V133" s="38"/>
      <c r="W133" s="38"/>
      <c r="X133" s="38"/>
      <c r="Y133" s="10" t="s">
        <v>441</v>
      </c>
      <c r="Z133" s="119" t="s">
        <v>40</v>
      </c>
      <c r="AA133" s="77">
        <v>566.79999999999995</v>
      </c>
      <c r="AB133" s="77"/>
      <c r="AC133" s="77"/>
      <c r="AD133" s="77"/>
      <c r="AE133" s="77"/>
      <c r="AF133" s="77"/>
      <c r="AG133" s="77">
        <v>566.79999999999995</v>
      </c>
      <c r="AH133" s="44">
        <v>2014</v>
      </c>
    </row>
    <row r="134" spans="1:34" s="2" customFormat="1" ht="114.75" hidden="1" customHeight="1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119"/>
      <c r="P134" s="119"/>
      <c r="Q134" s="119"/>
      <c r="R134" s="119"/>
      <c r="S134" s="119"/>
      <c r="T134" s="119"/>
      <c r="U134" s="38"/>
      <c r="V134" s="38"/>
      <c r="W134" s="38"/>
      <c r="X134" s="38"/>
      <c r="Y134" s="10" t="s">
        <v>441</v>
      </c>
      <c r="Z134" s="119" t="s">
        <v>40</v>
      </c>
      <c r="AA134" s="77">
        <v>271.3</v>
      </c>
      <c r="AB134" s="77"/>
      <c r="AC134" s="77"/>
      <c r="AD134" s="77"/>
      <c r="AE134" s="77"/>
      <c r="AF134" s="77"/>
      <c r="AG134" s="77">
        <v>271.3</v>
      </c>
      <c r="AH134" s="44">
        <v>2014</v>
      </c>
    </row>
    <row r="135" spans="1:34" s="2" customFormat="1" ht="63.75" x14ac:dyDescent="0.25">
      <c r="A135" s="38" t="s">
        <v>107</v>
      </c>
      <c r="B135" s="38" t="s">
        <v>112</v>
      </c>
      <c r="C135" s="38" t="s">
        <v>111</v>
      </c>
      <c r="D135" s="38" t="s">
        <v>107</v>
      </c>
      <c r="E135" s="38" t="s">
        <v>113</v>
      </c>
      <c r="F135" s="38" t="s">
        <v>107</v>
      </c>
      <c r="G135" s="38" t="s">
        <v>110</v>
      </c>
      <c r="H135" s="38" t="s">
        <v>107</v>
      </c>
      <c r="I135" s="38" t="s">
        <v>108</v>
      </c>
      <c r="J135" s="38" t="s">
        <v>111</v>
      </c>
      <c r="K135" s="38" t="s">
        <v>107</v>
      </c>
      <c r="L135" s="38" t="s">
        <v>109</v>
      </c>
      <c r="M135" s="38" t="s">
        <v>107</v>
      </c>
      <c r="N135" s="38" t="s">
        <v>107</v>
      </c>
      <c r="O135" s="119"/>
      <c r="P135" s="119"/>
      <c r="Q135" s="119"/>
      <c r="R135" s="119"/>
      <c r="S135" s="119"/>
      <c r="T135" s="119"/>
      <c r="U135" s="38"/>
      <c r="V135" s="38"/>
      <c r="W135" s="38"/>
      <c r="X135" s="38"/>
      <c r="Y135" s="10" t="s">
        <v>485</v>
      </c>
      <c r="Z135" s="119" t="s">
        <v>40</v>
      </c>
      <c r="AA135" s="77">
        <v>8328.4</v>
      </c>
      <c r="AB135" s="77"/>
      <c r="AC135" s="77"/>
      <c r="AD135" s="77"/>
      <c r="AE135" s="77"/>
      <c r="AF135" s="77"/>
      <c r="AG135" s="77">
        <v>11000</v>
      </c>
      <c r="AH135" s="44">
        <v>2014</v>
      </c>
    </row>
    <row r="136" spans="1:34" s="2" customFormat="1" ht="76.5" hidden="1" x14ac:dyDescent="0.25">
      <c r="A136" s="38" t="s">
        <v>107</v>
      </c>
      <c r="B136" s="38" t="s">
        <v>112</v>
      </c>
      <c r="C136" s="38" t="s">
        <v>111</v>
      </c>
      <c r="D136" s="38" t="s">
        <v>107</v>
      </c>
      <c r="E136" s="38" t="s">
        <v>113</v>
      </c>
      <c r="F136" s="38" t="s">
        <v>107</v>
      </c>
      <c r="G136" s="38" t="s">
        <v>110</v>
      </c>
      <c r="H136" s="38" t="s">
        <v>107</v>
      </c>
      <c r="I136" s="38" t="s">
        <v>108</v>
      </c>
      <c r="J136" s="38" t="s">
        <v>111</v>
      </c>
      <c r="K136" s="38"/>
      <c r="L136" s="38"/>
      <c r="M136" s="38"/>
      <c r="N136" s="38"/>
      <c r="O136" s="119"/>
      <c r="P136" s="119"/>
      <c r="Q136" s="119"/>
      <c r="R136" s="119"/>
      <c r="S136" s="119"/>
      <c r="T136" s="119"/>
      <c r="U136" s="38"/>
      <c r="V136" s="38"/>
      <c r="W136" s="38"/>
      <c r="X136" s="38"/>
      <c r="Y136" s="10" t="s">
        <v>447</v>
      </c>
      <c r="Z136" s="119" t="s">
        <v>40</v>
      </c>
      <c r="AA136" s="77">
        <v>4510.8999999999996</v>
      </c>
      <c r="AB136" s="44"/>
      <c r="AC136" s="44"/>
      <c r="AD136" s="44"/>
      <c r="AE136" s="44"/>
      <c r="AF136" s="44"/>
      <c r="AG136" s="44">
        <f t="shared" ref="AG136:AG186" si="8">AA136</f>
        <v>4510.8999999999996</v>
      </c>
      <c r="AH136" s="44">
        <v>2014</v>
      </c>
    </row>
    <row r="137" spans="1:34" s="2" customFormat="1" ht="102" hidden="1" customHeight="1" x14ac:dyDescent="0.25">
      <c r="A137" s="38" t="s">
        <v>107</v>
      </c>
      <c r="B137" s="38" t="s">
        <v>112</v>
      </c>
      <c r="C137" s="38" t="s">
        <v>111</v>
      </c>
      <c r="D137" s="38" t="s">
        <v>107</v>
      </c>
      <c r="E137" s="38" t="s">
        <v>113</v>
      </c>
      <c r="F137" s="38" t="s">
        <v>107</v>
      </c>
      <c r="G137" s="38" t="s">
        <v>110</v>
      </c>
      <c r="H137" s="38" t="s">
        <v>107</v>
      </c>
      <c r="I137" s="38" t="s">
        <v>108</v>
      </c>
      <c r="J137" s="38" t="s">
        <v>111</v>
      </c>
      <c r="K137" s="38"/>
      <c r="L137" s="38"/>
      <c r="M137" s="38"/>
      <c r="N137" s="38"/>
      <c r="O137" s="119"/>
      <c r="P137" s="119"/>
      <c r="Q137" s="119"/>
      <c r="R137" s="119"/>
      <c r="S137" s="119"/>
      <c r="T137" s="119"/>
      <c r="U137" s="38"/>
      <c r="V137" s="38"/>
      <c r="W137" s="38"/>
      <c r="X137" s="38"/>
      <c r="Y137" s="10" t="s">
        <v>447</v>
      </c>
      <c r="Z137" s="119" t="s">
        <v>40</v>
      </c>
      <c r="AA137" s="77">
        <v>2706.5</v>
      </c>
      <c r="AB137" s="44"/>
      <c r="AC137" s="44"/>
      <c r="AD137" s="44"/>
      <c r="AE137" s="44"/>
      <c r="AF137" s="44"/>
      <c r="AG137" s="44">
        <f t="shared" si="8"/>
        <v>2706.5</v>
      </c>
      <c r="AH137" s="44">
        <v>2014</v>
      </c>
    </row>
    <row r="138" spans="1:34" s="2" customFormat="1" ht="102" hidden="1" customHeight="1" x14ac:dyDescent="0.25">
      <c r="A138" s="38" t="s">
        <v>107</v>
      </c>
      <c r="B138" s="38" t="s">
        <v>112</v>
      </c>
      <c r="C138" s="38" t="s">
        <v>111</v>
      </c>
      <c r="D138" s="38" t="s">
        <v>107</v>
      </c>
      <c r="E138" s="38" t="s">
        <v>113</v>
      </c>
      <c r="F138" s="38" t="s">
        <v>107</v>
      </c>
      <c r="G138" s="38" t="s">
        <v>110</v>
      </c>
      <c r="H138" s="38" t="s">
        <v>107</v>
      </c>
      <c r="I138" s="38" t="s">
        <v>108</v>
      </c>
      <c r="J138" s="38" t="s">
        <v>111</v>
      </c>
      <c r="K138" s="38"/>
      <c r="L138" s="38"/>
      <c r="M138" s="38"/>
      <c r="N138" s="38"/>
      <c r="O138" s="119"/>
      <c r="P138" s="119"/>
      <c r="Q138" s="119"/>
      <c r="R138" s="119"/>
      <c r="S138" s="119"/>
      <c r="T138" s="119"/>
      <c r="U138" s="38"/>
      <c r="V138" s="38"/>
      <c r="W138" s="38"/>
      <c r="X138" s="38"/>
      <c r="Y138" s="10" t="s">
        <v>447</v>
      </c>
      <c r="Z138" s="119" t="s">
        <v>40</v>
      </c>
      <c r="AA138" s="77">
        <v>1295.5</v>
      </c>
      <c r="AB138" s="44"/>
      <c r="AC138" s="44"/>
      <c r="AD138" s="44"/>
      <c r="AE138" s="44"/>
      <c r="AF138" s="44"/>
      <c r="AG138" s="44">
        <f t="shared" si="8"/>
        <v>1295.5</v>
      </c>
      <c r="AH138" s="44">
        <v>2014</v>
      </c>
    </row>
    <row r="139" spans="1:34" s="2" customFormat="1" ht="76.5" hidden="1" x14ac:dyDescent="0.25">
      <c r="A139" s="38" t="s">
        <v>107</v>
      </c>
      <c r="B139" s="38" t="s">
        <v>112</v>
      </c>
      <c r="C139" s="38" t="s">
        <v>111</v>
      </c>
      <c r="D139" s="38" t="s">
        <v>107</v>
      </c>
      <c r="E139" s="38" t="s">
        <v>113</v>
      </c>
      <c r="F139" s="38" t="s">
        <v>107</v>
      </c>
      <c r="G139" s="38" t="s">
        <v>110</v>
      </c>
      <c r="H139" s="38" t="s">
        <v>107</v>
      </c>
      <c r="I139" s="38" t="s">
        <v>108</v>
      </c>
      <c r="J139" s="38" t="s">
        <v>111</v>
      </c>
      <c r="K139" s="38"/>
      <c r="L139" s="38"/>
      <c r="M139" s="38"/>
      <c r="N139" s="38"/>
      <c r="O139" s="119"/>
      <c r="P139" s="119"/>
      <c r="Q139" s="119"/>
      <c r="R139" s="119"/>
      <c r="S139" s="119"/>
      <c r="T139" s="119"/>
      <c r="U139" s="38"/>
      <c r="V139" s="38"/>
      <c r="W139" s="38"/>
      <c r="X139" s="38"/>
      <c r="Y139" s="10" t="s">
        <v>447</v>
      </c>
      <c r="Z139" s="119" t="s">
        <v>40</v>
      </c>
      <c r="AA139" s="77">
        <v>1027.7</v>
      </c>
      <c r="AB139" s="44"/>
      <c r="AC139" s="44"/>
      <c r="AD139" s="44"/>
      <c r="AE139" s="44"/>
      <c r="AF139" s="44"/>
      <c r="AG139" s="44">
        <f t="shared" si="8"/>
        <v>1027.7</v>
      </c>
      <c r="AH139" s="44">
        <v>2014</v>
      </c>
    </row>
    <row r="140" spans="1:34" s="2" customFormat="1" ht="102" hidden="1" customHeight="1" x14ac:dyDescent="0.25">
      <c r="A140" s="38" t="s">
        <v>107</v>
      </c>
      <c r="B140" s="38" t="s">
        <v>112</v>
      </c>
      <c r="C140" s="38" t="s">
        <v>111</v>
      </c>
      <c r="D140" s="38" t="s">
        <v>107</v>
      </c>
      <c r="E140" s="38" t="s">
        <v>113</v>
      </c>
      <c r="F140" s="38" t="s">
        <v>107</v>
      </c>
      <c r="G140" s="38" t="s">
        <v>110</v>
      </c>
      <c r="H140" s="38" t="s">
        <v>107</v>
      </c>
      <c r="I140" s="38" t="s">
        <v>108</v>
      </c>
      <c r="J140" s="38" t="s">
        <v>111</v>
      </c>
      <c r="K140" s="38"/>
      <c r="L140" s="38"/>
      <c r="M140" s="38"/>
      <c r="N140" s="38"/>
      <c r="O140" s="119"/>
      <c r="P140" s="119"/>
      <c r="Q140" s="119"/>
      <c r="R140" s="119"/>
      <c r="S140" s="119"/>
      <c r="T140" s="119"/>
      <c r="U140" s="38"/>
      <c r="V140" s="38"/>
      <c r="W140" s="38"/>
      <c r="X140" s="38"/>
      <c r="Y140" s="10" t="s">
        <v>447</v>
      </c>
      <c r="Z140" s="119" t="s">
        <v>40</v>
      </c>
      <c r="AA140" s="77">
        <v>616.6</v>
      </c>
      <c r="AB140" s="44"/>
      <c r="AC140" s="44"/>
      <c r="AD140" s="44"/>
      <c r="AE140" s="44"/>
      <c r="AF140" s="44"/>
      <c r="AG140" s="44">
        <f t="shared" si="8"/>
        <v>616.6</v>
      </c>
      <c r="AH140" s="44">
        <v>2014</v>
      </c>
    </row>
    <row r="141" spans="1:34" s="2" customFormat="1" ht="102" hidden="1" customHeight="1" x14ac:dyDescent="0.25">
      <c r="A141" s="38" t="s">
        <v>107</v>
      </c>
      <c r="B141" s="38" t="s">
        <v>112</v>
      </c>
      <c r="C141" s="38" t="s">
        <v>111</v>
      </c>
      <c r="D141" s="38" t="s">
        <v>107</v>
      </c>
      <c r="E141" s="38" t="s">
        <v>113</v>
      </c>
      <c r="F141" s="38" t="s">
        <v>107</v>
      </c>
      <c r="G141" s="38" t="s">
        <v>110</v>
      </c>
      <c r="H141" s="38" t="s">
        <v>107</v>
      </c>
      <c r="I141" s="38" t="s">
        <v>108</v>
      </c>
      <c r="J141" s="38" t="s">
        <v>111</v>
      </c>
      <c r="K141" s="38"/>
      <c r="L141" s="38"/>
      <c r="M141" s="38"/>
      <c r="N141" s="38"/>
      <c r="O141" s="119"/>
      <c r="P141" s="119"/>
      <c r="Q141" s="119"/>
      <c r="R141" s="119"/>
      <c r="S141" s="119"/>
      <c r="T141" s="119"/>
      <c r="U141" s="38"/>
      <c r="V141" s="38"/>
      <c r="W141" s="38"/>
      <c r="X141" s="38"/>
      <c r="Y141" s="10" t="s">
        <v>447</v>
      </c>
      <c r="Z141" s="119" t="s">
        <v>40</v>
      </c>
      <c r="AA141" s="77">
        <v>295.2</v>
      </c>
      <c r="AB141" s="44"/>
      <c r="AC141" s="44"/>
      <c r="AD141" s="44"/>
      <c r="AE141" s="44"/>
      <c r="AF141" s="44"/>
      <c r="AG141" s="44">
        <f t="shared" si="8"/>
        <v>295.2</v>
      </c>
      <c r="AH141" s="44">
        <v>2014</v>
      </c>
    </row>
    <row r="142" spans="1:34" s="2" customFormat="1" ht="76.5" x14ac:dyDescent="0.25">
      <c r="A142" s="38" t="s">
        <v>107</v>
      </c>
      <c r="B142" s="38" t="s">
        <v>112</v>
      </c>
      <c r="C142" s="38" t="s">
        <v>111</v>
      </c>
      <c r="D142" s="38" t="s">
        <v>107</v>
      </c>
      <c r="E142" s="38" t="s">
        <v>113</v>
      </c>
      <c r="F142" s="38" t="s">
        <v>107</v>
      </c>
      <c r="G142" s="38" t="s">
        <v>110</v>
      </c>
      <c r="H142" s="38" t="s">
        <v>107</v>
      </c>
      <c r="I142" s="38" t="s">
        <v>108</v>
      </c>
      <c r="J142" s="38" t="s">
        <v>111</v>
      </c>
      <c r="K142" s="38" t="s">
        <v>108</v>
      </c>
      <c r="L142" s="38" t="s">
        <v>112</v>
      </c>
      <c r="M142" s="38" t="s">
        <v>107</v>
      </c>
      <c r="N142" s="38" t="s">
        <v>108</v>
      </c>
      <c r="O142" s="119"/>
      <c r="P142" s="119"/>
      <c r="Q142" s="119"/>
      <c r="R142" s="119"/>
      <c r="S142" s="119"/>
      <c r="T142" s="119"/>
      <c r="U142" s="38"/>
      <c r="V142" s="38"/>
      <c r="W142" s="38"/>
      <c r="X142" s="38"/>
      <c r="Y142" s="10" t="s">
        <v>487</v>
      </c>
      <c r="Z142" s="119" t="s">
        <v>40</v>
      </c>
      <c r="AA142" s="77">
        <v>20737.099999999999</v>
      </c>
      <c r="AB142" s="44"/>
      <c r="AC142" s="44"/>
      <c r="AD142" s="44"/>
      <c r="AE142" s="44"/>
      <c r="AF142" s="44"/>
      <c r="AG142" s="77">
        <f>AA142</f>
        <v>20737.099999999999</v>
      </c>
      <c r="AH142" s="44">
        <v>2014</v>
      </c>
    </row>
    <row r="143" spans="1:34" s="2" customFormat="1" ht="76.5" x14ac:dyDescent="0.25">
      <c r="A143" s="38" t="s">
        <v>107</v>
      </c>
      <c r="B143" s="38" t="s">
        <v>112</v>
      </c>
      <c r="C143" s="38" t="s">
        <v>111</v>
      </c>
      <c r="D143" s="38" t="s">
        <v>107</v>
      </c>
      <c r="E143" s="38" t="s">
        <v>113</v>
      </c>
      <c r="F143" s="38" t="s">
        <v>107</v>
      </c>
      <c r="G143" s="38" t="s">
        <v>110</v>
      </c>
      <c r="H143" s="38" t="s">
        <v>107</v>
      </c>
      <c r="I143" s="38" t="s">
        <v>108</v>
      </c>
      <c r="J143" s="38" t="s">
        <v>111</v>
      </c>
      <c r="K143" s="38" t="s">
        <v>113</v>
      </c>
      <c r="L143" s="38" t="s">
        <v>107</v>
      </c>
      <c r="M143" s="38" t="s">
        <v>109</v>
      </c>
      <c r="N143" s="38" t="s">
        <v>111</v>
      </c>
      <c r="O143" s="119"/>
      <c r="P143" s="119"/>
      <c r="Q143" s="119"/>
      <c r="R143" s="119"/>
      <c r="S143" s="119"/>
      <c r="T143" s="119"/>
      <c r="U143" s="38"/>
      <c r="V143" s="38"/>
      <c r="W143" s="38"/>
      <c r="X143" s="38"/>
      <c r="Y143" s="10" t="s">
        <v>486</v>
      </c>
      <c r="Z143" s="119" t="s">
        <v>40</v>
      </c>
      <c r="AA143" s="77">
        <v>43322.5</v>
      </c>
      <c r="AB143" s="44"/>
      <c r="AC143" s="44"/>
      <c r="AD143" s="44"/>
      <c r="AE143" s="44"/>
      <c r="AF143" s="44"/>
      <c r="AG143" s="77">
        <f>AA143</f>
        <v>43322.5</v>
      </c>
      <c r="AH143" s="44">
        <v>2014</v>
      </c>
    </row>
    <row r="144" spans="1:34" s="2" customFormat="1" ht="89.25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119"/>
      <c r="P144" s="119"/>
      <c r="Q144" s="119"/>
      <c r="R144" s="119"/>
      <c r="S144" s="119"/>
      <c r="T144" s="119"/>
      <c r="U144" s="38"/>
      <c r="V144" s="38"/>
      <c r="W144" s="38"/>
      <c r="X144" s="38"/>
      <c r="Y144" s="45" t="s">
        <v>452</v>
      </c>
      <c r="Z144" s="119" t="s">
        <v>467</v>
      </c>
      <c r="AA144" s="44">
        <v>147</v>
      </c>
      <c r="AB144" s="44">
        <v>0</v>
      </c>
      <c r="AC144" s="44">
        <v>0</v>
      </c>
      <c r="AD144" s="44">
        <v>0</v>
      </c>
      <c r="AE144" s="44">
        <v>0</v>
      </c>
      <c r="AF144" s="44">
        <v>0</v>
      </c>
      <c r="AG144" s="44">
        <f t="shared" si="8"/>
        <v>147</v>
      </c>
      <c r="AH144" s="44">
        <v>2014</v>
      </c>
    </row>
    <row r="145" spans="1:34" s="2" customFormat="1" ht="89.25" hidden="1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119"/>
      <c r="P145" s="119"/>
      <c r="Q145" s="119"/>
      <c r="R145" s="119"/>
      <c r="S145" s="119"/>
      <c r="T145" s="119"/>
      <c r="U145" s="38"/>
      <c r="V145" s="38"/>
      <c r="W145" s="38"/>
      <c r="X145" s="38"/>
      <c r="Y145" s="10" t="s">
        <v>442</v>
      </c>
      <c r="Z145" s="119" t="s">
        <v>467</v>
      </c>
      <c r="AA145" s="77">
        <v>1242.2</v>
      </c>
      <c r="AB145" s="44"/>
      <c r="AC145" s="44"/>
      <c r="AD145" s="44"/>
      <c r="AE145" s="44"/>
      <c r="AF145" s="44"/>
      <c r="AG145" s="44">
        <f t="shared" si="8"/>
        <v>1242.2</v>
      </c>
      <c r="AH145" s="44">
        <v>2014</v>
      </c>
    </row>
    <row r="146" spans="1:34" s="2" customFormat="1" ht="89.25" hidden="1" x14ac:dyDescent="0.2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119"/>
      <c r="P146" s="119"/>
      <c r="Q146" s="119"/>
      <c r="R146" s="119"/>
      <c r="S146" s="119"/>
      <c r="T146" s="119"/>
      <c r="U146" s="38"/>
      <c r="V146" s="38"/>
      <c r="W146" s="38"/>
      <c r="X146" s="38"/>
      <c r="Y146" s="10" t="s">
        <v>442</v>
      </c>
      <c r="Z146" s="119" t="s">
        <v>467</v>
      </c>
      <c r="AA146" s="77">
        <v>745.3</v>
      </c>
      <c r="AB146" s="44"/>
      <c r="AC146" s="44"/>
      <c r="AD146" s="44"/>
      <c r="AE146" s="44"/>
      <c r="AF146" s="44"/>
      <c r="AG146" s="44">
        <f t="shared" si="8"/>
        <v>745.3</v>
      </c>
      <c r="AH146" s="44">
        <v>2014</v>
      </c>
    </row>
    <row r="147" spans="1:34" s="2" customFormat="1" ht="89.25" hidden="1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119"/>
      <c r="P147" s="119"/>
      <c r="Q147" s="119"/>
      <c r="R147" s="119"/>
      <c r="S147" s="119"/>
      <c r="T147" s="119"/>
      <c r="U147" s="38"/>
      <c r="V147" s="38"/>
      <c r="W147" s="38"/>
      <c r="X147" s="38"/>
      <c r="Y147" s="10" t="s">
        <v>442</v>
      </c>
      <c r="Z147" s="119" t="s">
        <v>467</v>
      </c>
      <c r="AA147" s="77">
        <v>356.8</v>
      </c>
      <c r="AB147" s="44"/>
      <c r="AC147" s="44"/>
      <c r="AD147" s="44"/>
      <c r="AE147" s="44"/>
      <c r="AF147" s="44"/>
      <c r="AG147" s="44">
        <f t="shared" si="8"/>
        <v>356.8</v>
      </c>
      <c r="AH147" s="44">
        <v>2014</v>
      </c>
    </row>
    <row r="148" spans="1:34" s="2" customFormat="1" ht="89.25" hidden="1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119"/>
      <c r="P148" s="119"/>
      <c r="Q148" s="119"/>
      <c r="R148" s="119"/>
      <c r="S148" s="119"/>
      <c r="T148" s="119"/>
      <c r="U148" s="38"/>
      <c r="V148" s="38"/>
      <c r="W148" s="38"/>
      <c r="X148" s="38"/>
      <c r="Y148" s="10" t="s">
        <v>398</v>
      </c>
      <c r="Z148" s="119" t="s">
        <v>467</v>
      </c>
      <c r="AA148" s="77">
        <v>728.1</v>
      </c>
      <c r="AB148" s="44"/>
      <c r="AC148" s="44"/>
      <c r="AD148" s="44"/>
      <c r="AE148" s="44"/>
      <c r="AF148" s="44"/>
      <c r="AG148" s="44">
        <f t="shared" si="8"/>
        <v>728.1</v>
      </c>
      <c r="AH148" s="44">
        <v>2014</v>
      </c>
    </row>
    <row r="149" spans="1:34" s="2" customFormat="1" ht="89.25" hidden="1" x14ac:dyDescent="0.2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119"/>
      <c r="P149" s="119"/>
      <c r="Q149" s="119"/>
      <c r="R149" s="119"/>
      <c r="S149" s="119"/>
      <c r="T149" s="119"/>
      <c r="U149" s="38"/>
      <c r="V149" s="38"/>
      <c r="W149" s="38"/>
      <c r="X149" s="38"/>
      <c r="Y149" s="10" t="s">
        <v>398</v>
      </c>
      <c r="Z149" s="119" t="s">
        <v>467</v>
      </c>
      <c r="AA149" s="77">
        <v>436.9</v>
      </c>
      <c r="AB149" s="44"/>
      <c r="AC149" s="44"/>
      <c r="AD149" s="44"/>
      <c r="AE149" s="44"/>
      <c r="AF149" s="44"/>
      <c r="AG149" s="44">
        <f t="shared" si="8"/>
        <v>436.9</v>
      </c>
      <c r="AH149" s="44">
        <v>2014</v>
      </c>
    </row>
    <row r="150" spans="1:34" s="2" customFormat="1" ht="89.25" hidden="1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119"/>
      <c r="P150" s="119"/>
      <c r="Q150" s="119"/>
      <c r="R150" s="119"/>
      <c r="S150" s="119"/>
      <c r="T150" s="119"/>
      <c r="U150" s="38"/>
      <c r="V150" s="38"/>
      <c r="W150" s="38"/>
      <c r="X150" s="38"/>
      <c r="Y150" s="10" t="s">
        <v>398</v>
      </c>
      <c r="Z150" s="119" t="s">
        <v>467</v>
      </c>
      <c r="AA150" s="77">
        <v>209.1</v>
      </c>
      <c r="AB150" s="44"/>
      <c r="AC150" s="44"/>
      <c r="AD150" s="44"/>
      <c r="AE150" s="44"/>
      <c r="AF150" s="44"/>
      <c r="AG150" s="44">
        <f t="shared" si="8"/>
        <v>209.1</v>
      </c>
      <c r="AH150" s="44">
        <v>2014</v>
      </c>
    </row>
    <row r="151" spans="1:34" s="2" customFormat="1" ht="76.5" x14ac:dyDescent="0.2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119"/>
      <c r="P151" s="119"/>
      <c r="Q151" s="119"/>
      <c r="R151" s="119"/>
      <c r="S151" s="119"/>
      <c r="T151" s="119"/>
      <c r="U151" s="38"/>
      <c r="V151" s="38"/>
      <c r="W151" s="38"/>
      <c r="X151" s="38"/>
      <c r="Y151" s="45" t="s">
        <v>454</v>
      </c>
      <c r="Z151" s="119" t="s">
        <v>467</v>
      </c>
      <c r="AA151" s="44">
        <v>159</v>
      </c>
      <c r="AB151" s="44">
        <v>0</v>
      </c>
      <c r="AC151" s="44">
        <v>0</v>
      </c>
      <c r="AD151" s="44">
        <v>0</v>
      </c>
      <c r="AE151" s="44">
        <v>0</v>
      </c>
      <c r="AF151" s="44">
        <v>0</v>
      </c>
      <c r="AG151" s="44">
        <f t="shared" si="8"/>
        <v>159</v>
      </c>
      <c r="AH151" s="44">
        <v>2014</v>
      </c>
    </row>
    <row r="152" spans="1:34" s="2" customFormat="1" ht="89.25" hidden="1" x14ac:dyDescent="0.2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119"/>
      <c r="P152" s="119"/>
      <c r="Q152" s="119"/>
      <c r="R152" s="119"/>
      <c r="S152" s="119"/>
      <c r="T152" s="119"/>
      <c r="U152" s="38"/>
      <c r="V152" s="38"/>
      <c r="W152" s="38"/>
      <c r="X152" s="38"/>
      <c r="Y152" s="10" t="s">
        <v>399</v>
      </c>
      <c r="Z152" s="119" t="s">
        <v>467</v>
      </c>
      <c r="AA152" s="77">
        <v>883.3</v>
      </c>
      <c r="AB152" s="44"/>
      <c r="AC152" s="44"/>
      <c r="AD152" s="44"/>
      <c r="AE152" s="44"/>
      <c r="AF152" s="44"/>
      <c r="AG152" s="44">
        <f t="shared" si="8"/>
        <v>883.3</v>
      </c>
      <c r="AH152" s="44">
        <v>2014</v>
      </c>
    </row>
    <row r="153" spans="1:34" s="2" customFormat="1" ht="89.25" hidden="1" x14ac:dyDescent="0.2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119"/>
      <c r="P153" s="119"/>
      <c r="Q153" s="119"/>
      <c r="R153" s="119"/>
      <c r="S153" s="119"/>
      <c r="T153" s="119"/>
      <c r="U153" s="38"/>
      <c r="V153" s="38"/>
      <c r="W153" s="38"/>
      <c r="X153" s="38"/>
      <c r="Y153" s="10" t="s">
        <v>399</v>
      </c>
      <c r="Z153" s="119" t="s">
        <v>467</v>
      </c>
      <c r="AA153" s="77">
        <v>530</v>
      </c>
      <c r="AB153" s="44"/>
      <c r="AC153" s="44"/>
      <c r="AD153" s="44"/>
      <c r="AE153" s="44"/>
      <c r="AF153" s="44"/>
      <c r="AG153" s="44">
        <f t="shared" si="8"/>
        <v>530</v>
      </c>
      <c r="AH153" s="44">
        <v>2014</v>
      </c>
    </row>
    <row r="154" spans="1:34" s="2" customFormat="1" ht="89.25" hidden="1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119"/>
      <c r="P154" s="119"/>
      <c r="Q154" s="119"/>
      <c r="R154" s="119"/>
      <c r="S154" s="119"/>
      <c r="T154" s="119"/>
      <c r="U154" s="38"/>
      <c r="V154" s="38"/>
      <c r="W154" s="38"/>
      <c r="X154" s="38"/>
      <c r="Y154" s="10" t="s">
        <v>399</v>
      </c>
      <c r="Z154" s="119" t="s">
        <v>467</v>
      </c>
      <c r="AA154" s="77">
        <v>253.7</v>
      </c>
      <c r="AB154" s="44"/>
      <c r="AC154" s="44"/>
      <c r="AD154" s="44"/>
      <c r="AE154" s="44"/>
      <c r="AF154" s="44"/>
      <c r="AG154" s="44">
        <f t="shared" si="8"/>
        <v>253.7</v>
      </c>
      <c r="AH154" s="44">
        <v>2014</v>
      </c>
    </row>
    <row r="155" spans="1:34" s="2" customFormat="1" ht="89.25" x14ac:dyDescent="0.2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119"/>
      <c r="P155" s="119"/>
      <c r="Q155" s="119"/>
      <c r="R155" s="119"/>
      <c r="S155" s="119"/>
      <c r="T155" s="119"/>
      <c r="U155" s="38"/>
      <c r="V155" s="38"/>
      <c r="W155" s="38"/>
      <c r="X155" s="38"/>
      <c r="Y155" s="45" t="s">
        <v>455</v>
      </c>
      <c r="Z155" s="119" t="s">
        <v>467</v>
      </c>
      <c r="AA155" s="44">
        <v>171</v>
      </c>
      <c r="AB155" s="44">
        <v>0</v>
      </c>
      <c r="AC155" s="44">
        <v>0</v>
      </c>
      <c r="AD155" s="44">
        <v>0</v>
      </c>
      <c r="AE155" s="44">
        <v>0</v>
      </c>
      <c r="AF155" s="44">
        <v>0</v>
      </c>
      <c r="AG155" s="44">
        <f t="shared" si="8"/>
        <v>171</v>
      </c>
      <c r="AH155" s="44">
        <v>2014</v>
      </c>
    </row>
    <row r="156" spans="1:34" s="2" customFormat="1" ht="102" hidden="1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119"/>
      <c r="P156" s="119"/>
      <c r="Q156" s="119"/>
      <c r="R156" s="119"/>
      <c r="S156" s="119"/>
      <c r="T156" s="119"/>
      <c r="U156" s="38"/>
      <c r="V156" s="38"/>
      <c r="W156" s="38"/>
      <c r="X156" s="38"/>
      <c r="Y156" s="10" t="s">
        <v>400</v>
      </c>
      <c r="Z156" s="119" t="s">
        <v>467</v>
      </c>
      <c r="AA156" s="77">
        <v>974.5</v>
      </c>
      <c r="AB156" s="44"/>
      <c r="AC156" s="44"/>
      <c r="AD156" s="44"/>
      <c r="AE156" s="44"/>
      <c r="AF156" s="44"/>
      <c r="AG156" s="44">
        <f t="shared" si="8"/>
        <v>974.5</v>
      </c>
      <c r="AH156" s="44">
        <v>2014</v>
      </c>
    </row>
    <row r="157" spans="1:34" s="2" customFormat="1" ht="102" hidden="1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119"/>
      <c r="P157" s="119"/>
      <c r="Q157" s="119"/>
      <c r="R157" s="119"/>
      <c r="S157" s="119"/>
      <c r="T157" s="119"/>
      <c r="U157" s="38"/>
      <c r="V157" s="38"/>
      <c r="W157" s="38"/>
      <c r="X157" s="38"/>
      <c r="Y157" s="10" t="s">
        <v>400</v>
      </c>
      <c r="Z157" s="119" t="s">
        <v>467</v>
      </c>
      <c r="AA157" s="77">
        <v>584.70000000000005</v>
      </c>
      <c r="AB157" s="44"/>
      <c r="AC157" s="44"/>
      <c r="AD157" s="44"/>
      <c r="AE157" s="44"/>
      <c r="AF157" s="44"/>
      <c r="AG157" s="44">
        <f t="shared" si="8"/>
        <v>584.70000000000005</v>
      </c>
      <c r="AH157" s="44">
        <v>2014</v>
      </c>
    </row>
    <row r="158" spans="1:34" s="2" customFormat="1" ht="102" hidden="1" x14ac:dyDescent="0.2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119"/>
      <c r="P158" s="119"/>
      <c r="Q158" s="119"/>
      <c r="R158" s="119"/>
      <c r="S158" s="119"/>
      <c r="T158" s="119"/>
      <c r="U158" s="38"/>
      <c r="V158" s="38"/>
      <c r="W158" s="38"/>
      <c r="X158" s="38"/>
      <c r="Y158" s="10" t="s">
        <v>400</v>
      </c>
      <c r="Z158" s="119" t="s">
        <v>467</v>
      </c>
      <c r="AA158" s="77">
        <v>279.89999999999998</v>
      </c>
      <c r="AB158" s="44"/>
      <c r="AC158" s="44"/>
      <c r="AD158" s="44"/>
      <c r="AE158" s="44"/>
      <c r="AF158" s="44"/>
      <c r="AG158" s="44">
        <f t="shared" si="8"/>
        <v>279.89999999999998</v>
      </c>
      <c r="AH158" s="44">
        <v>2014</v>
      </c>
    </row>
    <row r="159" spans="1:34" s="2" customFormat="1" ht="76.5" x14ac:dyDescent="0.2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119"/>
      <c r="P159" s="119"/>
      <c r="Q159" s="119"/>
      <c r="R159" s="119"/>
      <c r="S159" s="119"/>
      <c r="T159" s="119"/>
      <c r="U159" s="38"/>
      <c r="V159" s="38"/>
      <c r="W159" s="38"/>
      <c r="X159" s="38"/>
      <c r="Y159" s="45" t="s">
        <v>456</v>
      </c>
      <c r="Z159" s="119" t="s">
        <v>467</v>
      </c>
      <c r="AA159" s="44">
        <v>352</v>
      </c>
      <c r="AB159" s="44">
        <v>0</v>
      </c>
      <c r="AC159" s="44">
        <v>0</v>
      </c>
      <c r="AD159" s="44">
        <v>0</v>
      </c>
      <c r="AE159" s="44">
        <v>0</v>
      </c>
      <c r="AF159" s="44">
        <v>0</v>
      </c>
      <c r="AG159" s="44">
        <f t="shared" si="8"/>
        <v>352</v>
      </c>
      <c r="AH159" s="44">
        <v>2014</v>
      </c>
    </row>
    <row r="160" spans="1:34" s="2" customFormat="1" ht="89.25" hidden="1" x14ac:dyDescent="0.2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119"/>
      <c r="P160" s="119"/>
      <c r="Q160" s="119"/>
      <c r="R160" s="119"/>
      <c r="S160" s="119"/>
      <c r="T160" s="119"/>
      <c r="U160" s="38"/>
      <c r="V160" s="38"/>
      <c r="W160" s="38"/>
      <c r="X160" s="38"/>
      <c r="Y160" s="10" t="s">
        <v>401</v>
      </c>
      <c r="Z160" s="119" t="s">
        <v>467</v>
      </c>
      <c r="AA160" s="77">
        <v>1909.2</v>
      </c>
      <c r="AB160" s="44"/>
      <c r="AC160" s="44"/>
      <c r="AD160" s="44"/>
      <c r="AE160" s="44"/>
      <c r="AF160" s="44"/>
      <c r="AG160" s="44">
        <f t="shared" si="8"/>
        <v>1909.2</v>
      </c>
      <c r="AH160" s="44">
        <v>2014</v>
      </c>
    </row>
    <row r="161" spans="1:34" s="2" customFormat="1" ht="89.25" hidden="1" x14ac:dyDescent="0.2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119"/>
      <c r="P161" s="119"/>
      <c r="Q161" s="119"/>
      <c r="R161" s="119"/>
      <c r="S161" s="119"/>
      <c r="T161" s="119"/>
      <c r="U161" s="38"/>
      <c r="V161" s="38"/>
      <c r="W161" s="38"/>
      <c r="X161" s="38"/>
      <c r="Y161" s="10" t="s">
        <v>401</v>
      </c>
      <c r="Z161" s="119" t="s">
        <v>467</v>
      </c>
      <c r="AA161" s="77">
        <v>1145.5</v>
      </c>
      <c r="AB161" s="44"/>
      <c r="AC161" s="44"/>
      <c r="AD161" s="44"/>
      <c r="AE161" s="44"/>
      <c r="AF161" s="44"/>
      <c r="AG161" s="44">
        <f t="shared" si="8"/>
        <v>1145.5</v>
      </c>
      <c r="AH161" s="44">
        <v>2014</v>
      </c>
    </row>
    <row r="162" spans="1:34" s="2" customFormat="1" ht="89.25" hidden="1" x14ac:dyDescent="0.2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119"/>
      <c r="P162" s="119"/>
      <c r="Q162" s="119"/>
      <c r="R162" s="119"/>
      <c r="S162" s="119"/>
      <c r="T162" s="119"/>
      <c r="U162" s="38"/>
      <c r="V162" s="38"/>
      <c r="W162" s="38"/>
      <c r="X162" s="38"/>
      <c r="Y162" s="10" t="s">
        <v>401</v>
      </c>
      <c r="Z162" s="119" t="s">
        <v>467</v>
      </c>
      <c r="AA162" s="77">
        <v>548.29999999999995</v>
      </c>
      <c r="AB162" s="44"/>
      <c r="AC162" s="44"/>
      <c r="AD162" s="44"/>
      <c r="AE162" s="44"/>
      <c r="AF162" s="44"/>
      <c r="AG162" s="44">
        <f t="shared" si="8"/>
        <v>548.29999999999995</v>
      </c>
      <c r="AH162" s="44">
        <v>2014</v>
      </c>
    </row>
    <row r="163" spans="1:34" s="2" customFormat="1" ht="76.5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119"/>
      <c r="P163" s="119"/>
      <c r="Q163" s="119"/>
      <c r="R163" s="119"/>
      <c r="S163" s="119"/>
      <c r="T163" s="119"/>
      <c r="U163" s="38"/>
      <c r="V163" s="38"/>
      <c r="W163" s="38"/>
      <c r="X163" s="38"/>
      <c r="Y163" s="45" t="s">
        <v>457</v>
      </c>
      <c r="Z163" s="119" t="s">
        <v>467</v>
      </c>
      <c r="AA163" s="44">
        <v>143</v>
      </c>
      <c r="AB163" s="44">
        <v>0</v>
      </c>
      <c r="AC163" s="44">
        <v>0</v>
      </c>
      <c r="AD163" s="44">
        <v>0</v>
      </c>
      <c r="AE163" s="44">
        <v>0</v>
      </c>
      <c r="AF163" s="44">
        <v>0</v>
      </c>
      <c r="AG163" s="44">
        <f t="shared" si="8"/>
        <v>143</v>
      </c>
      <c r="AH163" s="44">
        <v>2014</v>
      </c>
    </row>
    <row r="164" spans="1:34" s="2" customFormat="1" ht="102" hidden="1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119"/>
      <c r="P164" s="119"/>
      <c r="Q164" s="119"/>
      <c r="R164" s="119"/>
      <c r="S164" s="119"/>
      <c r="T164" s="119"/>
      <c r="U164" s="38"/>
      <c r="V164" s="38"/>
      <c r="W164" s="38"/>
      <c r="X164" s="38"/>
      <c r="Y164" s="45" t="s">
        <v>402</v>
      </c>
      <c r="Z164" s="119" t="s">
        <v>467</v>
      </c>
      <c r="AA164" s="77">
        <v>4550.1000000000004</v>
      </c>
      <c r="AB164" s="44"/>
      <c r="AC164" s="44"/>
      <c r="AD164" s="44"/>
      <c r="AE164" s="44"/>
      <c r="AF164" s="44"/>
      <c r="AG164" s="44">
        <f t="shared" si="8"/>
        <v>4550.1000000000004</v>
      </c>
      <c r="AH164" s="44">
        <v>2014</v>
      </c>
    </row>
    <row r="165" spans="1:34" s="2" customFormat="1" ht="102" hidden="1" x14ac:dyDescent="0.2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119"/>
      <c r="P165" s="119"/>
      <c r="Q165" s="119"/>
      <c r="R165" s="119"/>
      <c r="S165" s="119"/>
      <c r="T165" s="119"/>
      <c r="U165" s="38"/>
      <c r="V165" s="38"/>
      <c r="W165" s="38"/>
      <c r="X165" s="38"/>
      <c r="Y165" s="45" t="s">
        <v>402</v>
      </c>
      <c r="Z165" s="119" t="s">
        <v>467</v>
      </c>
      <c r="AA165" s="77">
        <v>2730.1</v>
      </c>
      <c r="AB165" s="44"/>
      <c r="AC165" s="44"/>
      <c r="AD165" s="44"/>
      <c r="AE165" s="44"/>
      <c r="AF165" s="44"/>
      <c r="AG165" s="44">
        <f t="shared" si="8"/>
        <v>2730.1</v>
      </c>
      <c r="AH165" s="44">
        <v>2014</v>
      </c>
    </row>
    <row r="166" spans="1:34" s="2" customFormat="1" ht="102" hidden="1" x14ac:dyDescent="0.2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119"/>
      <c r="P166" s="119"/>
      <c r="Q166" s="119"/>
      <c r="R166" s="119"/>
      <c r="S166" s="119"/>
      <c r="T166" s="119"/>
      <c r="U166" s="38"/>
      <c r="V166" s="38"/>
      <c r="W166" s="38"/>
      <c r="X166" s="38"/>
      <c r="Y166" s="45" t="s">
        <v>402</v>
      </c>
      <c r="Z166" s="119" t="s">
        <v>467</v>
      </c>
      <c r="AA166" s="77">
        <v>1306.8</v>
      </c>
      <c r="AB166" s="44"/>
      <c r="AC166" s="44"/>
      <c r="AD166" s="44"/>
      <c r="AE166" s="44"/>
      <c r="AF166" s="44"/>
      <c r="AG166" s="44">
        <f t="shared" si="8"/>
        <v>1306.8</v>
      </c>
      <c r="AH166" s="44">
        <v>2014</v>
      </c>
    </row>
    <row r="167" spans="1:34" s="2" customFormat="1" ht="89.25" x14ac:dyDescent="0.2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119"/>
      <c r="P167" s="119"/>
      <c r="Q167" s="119"/>
      <c r="R167" s="119"/>
      <c r="S167" s="119"/>
      <c r="T167" s="119"/>
      <c r="U167" s="38"/>
      <c r="V167" s="38"/>
      <c r="W167" s="38"/>
      <c r="X167" s="38"/>
      <c r="Y167" s="45" t="s">
        <v>458</v>
      </c>
      <c r="Z167" s="119" t="s">
        <v>467</v>
      </c>
      <c r="AA167" s="77">
        <v>855.1</v>
      </c>
      <c r="AB167" s="44">
        <v>0</v>
      </c>
      <c r="AC167" s="44">
        <v>0</v>
      </c>
      <c r="AD167" s="44">
        <v>0</v>
      </c>
      <c r="AE167" s="44">
        <v>0</v>
      </c>
      <c r="AF167" s="44">
        <v>0</v>
      </c>
      <c r="AG167" s="43">
        <f t="shared" si="8"/>
        <v>855.1</v>
      </c>
      <c r="AH167" s="44">
        <v>2014</v>
      </c>
    </row>
    <row r="168" spans="1:34" s="2" customFormat="1" ht="127.5" hidden="1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119"/>
      <c r="P168" s="119"/>
      <c r="Q168" s="119"/>
      <c r="R168" s="119"/>
      <c r="S168" s="119"/>
      <c r="T168" s="119"/>
      <c r="U168" s="38"/>
      <c r="V168" s="38"/>
      <c r="W168" s="38"/>
      <c r="X168" s="38"/>
      <c r="Y168" s="45" t="s">
        <v>403</v>
      </c>
      <c r="Z168" s="119" t="s">
        <v>467</v>
      </c>
      <c r="AA168" s="77">
        <v>3656.6</v>
      </c>
      <c r="AB168" s="44"/>
      <c r="AC168" s="44"/>
      <c r="AD168" s="44"/>
      <c r="AE168" s="44"/>
      <c r="AF168" s="44"/>
      <c r="AG168" s="43">
        <f t="shared" si="8"/>
        <v>3656.6</v>
      </c>
      <c r="AH168" s="44">
        <v>2014</v>
      </c>
    </row>
    <row r="169" spans="1:34" s="2" customFormat="1" ht="127.5" hidden="1" x14ac:dyDescent="0.2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119"/>
      <c r="P169" s="119"/>
      <c r="Q169" s="119"/>
      <c r="R169" s="119"/>
      <c r="S169" s="119"/>
      <c r="T169" s="119"/>
      <c r="U169" s="38"/>
      <c r="V169" s="38"/>
      <c r="W169" s="38"/>
      <c r="X169" s="38"/>
      <c r="Y169" s="45" t="s">
        <v>403</v>
      </c>
      <c r="Z169" s="119" t="s">
        <v>467</v>
      </c>
      <c r="AA169" s="77">
        <v>2194</v>
      </c>
      <c r="AB169" s="44"/>
      <c r="AC169" s="44"/>
      <c r="AD169" s="44"/>
      <c r="AE169" s="44"/>
      <c r="AF169" s="44"/>
      <c r="AG169" s="43">
        <f t="shared" si="8"/>
        <v>2194</v>
      </c>
      <c r="AH169" s="44">
        <v>2014</v>
      </c>
    </row>
    <row r="170" spans="1:34" s="2" customFormat="1" ht="127.5" hidden="1" x14ac:dyDescent="0.2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119"/>
      <c r="P170" s="119"/>
      <c r="Q170" s="119"/>
      <c r="R170" s="119"/>
      <c r="S170" s="119"/>
      <c r="T170" s="119"/>
      <c r="U170" s="38"/>
      <c r="V170" s="38"/>
      <c r="W170" s="38"/>
      <c r="X170" s="38"/>
      <c r="Y170" s="45" t="s">
        <v>403</v>
      </c>
      <c r="Z170" s="119" t="s">
        <v>467</v>
      </c>
      <c r="AA170" s="77">
        <v>1050.2</v>
      </c>
      <c r="AB170" s="44"/>
      <c r="AC170" s="44"/>
      <c r="AD170" s="44"/>
      <c r="AE170" s="44"/>
      <c r="AF170" s="44"/>
      <c r="AG170" s="43">
        <f t="shared" si="8"/>
        <v>1050.2</v>
      </c>
      <c r="AH170" s="44">
        <v>2014</v>
      </c>
    </row>
    <row r="171" spans="1:34" s="2" customFormat="1" ht="102" hidden="1" x14ac:dyDescent="0.2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119"/>
      <c r="P171" s="119"/>
      <c r="Q171" s="119"/>
      <c r="R171" s="119"/>
      <c r="S171" s="119"/>
      <c r="T171" s="119"/>
      <c r="U171" s="38"/>
      <c r="V171" s="38"/>
      <c r="W171" s="38"/>
      <c r="X171" s="38"/>
      <c r="Y171" s="45" t="s">
        <v>404</v>
      </c>
      <c r="Z171" s="119" t="s">
        <v>467</v>
      </c>
      <c r="AA171" s="77">
        <v>19148.599999999999</v>
      </c>
      <c r="AB171" s="44"/>
      <c r="AC171" s="44"/>
      <c r="AD171" s="44"/>
      <c r="AE171" s="44"/>
      <c r="AF171" s="44"/>
      <c r="AG171" s="43">
        <f t="shared" si="8"/>
        <v>19148.599999999999</v>
      </c>
      <c r="AH171" s="44">
        <v>2014</v>
      </c>
    </row>
    <row r="172" spans="1:34" s="2" customFormat="1" ht="102" hidden="1" x14ac:dyDescent="0.2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119"/>
      <c r="P172" s="119"/>
      <c r="Q172" s="119"/>
      <c r="R172" s="119"/>
      <c r="S172" s="119"/>
      <c r="T172" s="119"/>
      <c r="U172" s="38"/>
      <c r="V172" s="38"/>
      <c r="W172" s="38"/>
      <c r="X172" s="38"/>
      <c r="Y172" s="45" t="s">
        <v>404</v>
      </c>
      <c r="Z172" s="119" t="s">
        <v>467</v>
      </c>
      <c r="AA172" s="77">
        <v>11489.2</v>
      </c>
      <c r="AB172" s="44"/>
      <c r="AC172" s="44"/>
      <c r="AD172" s="44"/>
      <c r="AE172" s="44"/>
      <c r="AF172" s="44"/>
      <c r="AG172" s="43">
        <f t="shared" si="8"/>
        <v>11489.2</v>
      </c>
      <c r="AH172" s="44">
        <v>2014</v>
      </c>
    </row>
    <row r="173" spans="1:34" s="2" customFormat="1" ht="102" hidden="1" x14ac:dyDescent="0.2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119"/>
      <c r="P173" s="119"/>
      <c r="Q173" s="119"/>
      <c r="R173" s="119"/>
      <c r="S173" s="119"/>
      <c r="T173" s="119"/>
      <c r="U173" s="38"/>
      <c r="V173" s="38"/>
      <c r="W173" s="38"/>
      <c r="X173" s="38"/>
      <c r="Y173" s="45" t="s">
        <v>404</v>
      </c>
      <c r="Z173" s="119" t="s">
        <v>467</v>
      </c>
      <c r="AA173" s="77">
        <v>5499.4</v>
      </c>
      <c r="AB173" s="44"/>
      <c r="AC173" s="44"/>
      <c r="AD173" s="44"/>
      <c r="AE173" s="44"/>
      <c r="AF173" s="44"/>
      <c r="AG173" s="43">
        <f t="shared" si="8"/>
        <v>5499.4</v>
      </c>
      <c r="AH173" s="44">
        <v>2014</v>
      </c>
    </row>
    <row r="174" spans="1:34" s="2" customFormat="1" ht="89.25" x14ac:dyDescent="0.2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119"/>
      <c r="P174" s="119"/>
      <c r="Q174" s="119"/>
      <c r="R174" s="119"/>
      <c r="S174" s="119"/>
      <c r="T174" s="119"/>
      <c r="U174" s="38"/>
      <c r="V174" s="38"/>
      <c r="W174" s="38"/>
      <c r="X174" s="38"/>
      <c r="Y174" s="45" t="s">
        <v>459</v>
      </c>
      <c r="Z174" s="119" t="s">
        <v>467</v>
      </c>
      <c r="AA174" s="77">
        <v>2833.8</v>
      </c>
      <c r="AB174" s="44">
        <v>0</v>
      </c>
      <c r="AC174" s="44">
        <v>0</v>
      </c>
      <c r="AD174" s="44">
        <v>0</v>
      </c>
      <c r="AE174" s="44">
        <v>0</v>
      </c>
      <c r="AF174" s="44">
        <v>0</v>
      </c>
      <c r="AG174" s="43">
        <f t="shared" si="8"/>
        <v>2833.8</v>
      </c>
      <c r="AH174" s="44">
        <v>2014</v>
      </c>
    </row>
    <row r="175" spans="1:34" s="2" customFormat="1" ht="89.25" hidden="1" x14ac:dyDescent="0.2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119"/>
      <c r="P175" s="119"/>
      <c r="Q175" s="119"/>
      <c r="R175" s="119"/>
      <c r="S175" s="119"/>
      <c r="T175" s="119"/>
      <c r="U175" s="38"/>
      <c r="V175" s="38"/>
      <c r="W175" s="38"/>
      <c r="X175" s="38"/>
      <c r="Y175" s="45" t="s">
        <v>405</v>
      </c>
      <c r="Z175" s="119" t="s">
        <v>467</v>
      </c>
      <c r="AA175" s="77">
        <v>14861.1</v>
      </c>
      <c r="AB175" s="44"/>
      <c r="AC175" s="44"/>
      <c r="AD175" s="44"/>
      <c r="AE175" s="44"/>
      <c r="AF175" s="44"/>
      <c r="AG175" s="43">
        <f t="shared" si="8"/>
        <v>14861.1</v>
      </c>
      <c r="AH175" s="44">
        <v>2014</v>
      </c>
    </row>
    <row r="176" spans="1:34" s="2" customFormat="1" ht="89.25" hidden="1" x14ac:dyDescent="0.2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119"/>
      <c r="P176" s="119"/>
      <c r="Q176" s="119"/>
      <c r="R176" s="119"/>
      <c r="S176" s="119"/>
      <c r="T176" s="119"/>
      <c r="U176" s="38"/>
      <c r="V176" s="38"/>
      <c r="W176" s="38"/>
      <c r="X176" s="38"/>
      <c r="Y176" s="45" t="s">
        <v>405</v>
      </c>
      <c r="Z176" s="119" t="s">
        <v>467</v>
      </c>
      <c r="AA176" s="77">
        <v>8916.7000000000007</v>
      </c>
      <c r="AB176" s="44"/>
      <c r="AC176" s="44"/>
      <c r="AD176" s="44"/>
      <c r="AE176" s="44"/>
      <c r="AF176" s="44"/>
      <c r="AG176" s="43">
        <f t="shared" si="8"/>
        <v>8916.7000000000007</v>
      </c>
      <c r="AH176" s="44">
        <v>2014</v>
      </c>
    </row>
    <row r="177" spans="1:34" s="2" customFormat="1" ht="89.25" hidden="1" x14ac:dyDescent="0.2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119"/>
      <c r="P177" s="119"/>
      <c r="Q177" s="119"/>
      <c r="R177" s="119"/>
      <c r="S177" s="119"/>
      <c r="T177" s="119"/>
      <c r="U177" s="38"/>
      <c r="V177" s="38"/>
      <c r="W177" s="38"/>
      <c r="X177" s="38"/>
      <c r="Y177" s="45" t="s">
        <v>405</v>
      </c>
      <c r="Z177" s="119" t="s">
        <v>467</v>
      </c>
      <c r="AA177" s="77">
        <v>4268.1000000000004</v>
      </c>
      <c r="AB177" s="44"/>
      <c r="AC177" s="44"/>
      <c r="AD177" s="44"/>
      <c r="AE177" s="44"/>
      <c r="AF177" s="44"/>
      <c r="AG177" s="43">
        <f t="shared" si="8"/>
        <v>4268.1000000000004</v>
      </c>
      <c r="AH177" s="44">
        <v>2014</v>
      </c>
    </row>
    <row r="178" spans="1:34" s="2" customFormat="1" ht="89.25" x14ac:dyDescent="0.2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119"/>
      <c r="P178" s="119"/>
      <c r="Q178" s="119"/>
      <c r="R178" s="119"/>
      <c r="S178" s="119"/>
      <c r="T178" s="119"/>
      <c r="U178" s="38"/>
      <c r="V178" s="38"/>
      <c r="W178" s="38"/>
      <c r="X178" s="38"/>
      <c r="Y178" s="45" t="s">
        <v>460</v>
      </c>
      <c r="Z178" s="119" t="s">
        <v>467</v>
      </c>
      <c r="AA178" s="77">
        <v>2532.4</v>
      </c>
      <c r="AB178" s="44">
        <v>0</v>
      </c>
      <c r="AC178" s="44">
        <v>0</v>
      </c>
      <c r="AD178" s="44">
        <v>0</v>
      </c>
      <c r="AE178" s="44">
        <v>0</v>
      </c>
      <c r="AF178" s="44">
        <v>0</v>
      </c>
      <c r="AG178" s="43">
        <f t="shared" si="8"/>
        <v>2532.4</v>
      </c>
      <c r="AH178" s="44">
        <v>2014</v>
      </c>
    </row>
    <row r="179" spans="1:34" s="2" customFormat="1" ht="89.25" hidden="1" x14ac:dyDescent="0.2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119"/>
      <c r="P179" s="119"/>
      <c r="Q179" s="119"/>
      <c r="R179" s="119"/>
      <c r="S179" s="119"/>
      <c r="T179" s="119"/>
      <c r="U179" s="38"/>
      <c r="V179" s="38"/>
      <c r="W179" s="38"/>
      <c r="X179" s="38"/>
      <c r="Y179" s="45" t="s">
        <v>406</v>
      </c>
      <c r="Z179" s="119" t="s">
        <v>467</v>
      </c>
      <c r="AA179" s="77">
        <v>19029.599999999999</v>
      </c>
      <c r="AB179" s="44"/>
      <c r="AC179" s="44"/>
      <c r="AD179" s="44"/>
      <c r="AE179" s="44"/>
      <c r="AF179" s="44"/>
      <c r="AG179" s="43">
        <f t="shared" si="8"/>
        <v>19029.599999999999</v>
      </c>
      <c r="AH179" s="44">
        <v>2014</v>
      </c>
    </row>
    <row r="180" spans="1:34" s="2" customFormat="1" ht="89.25" hidden="1" x14ac:dyDescent="0.2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119"/>
      <c r="P180" s="119"/>
      <c r="Q180" s="119"/>
      <c r="R180" s="119"/>
      <c r="S180" s="119"/>
      <c r="T180" s="119"/>
      <c r="U180" s="38"/>
      <c r="V180" s="38"/>
      <c r="W180" s="38"/>
      <c r="X180" s="38"/>
      <c r="Y180" s="45" t="s">
        <v>406</v>
      </c>
      <c r="Z180" s="119" t="s">
        <v>467</v>
      </c>
      <c r="AA180" s="77">
        <v>11417.8</v>
      </c>
      <c r="AB180" s="44"/>
      <c r="AC180" s="44"/>
      <c r="AD180" s="44"/>
      <c r="AE180" s="44"/>
      <c r="AF180" s="44"/>
      <c r="AG180" s="43">
        <f t="shared" si="8"/>
        <v>11417.8</v>
      </c>
      <c r="AH180" s="44">
        <v>2014</v>
      </c>
    </row>
    <row r="181" spans="1:34" s="2" customFormat="1" ht="89.25" hidden="1" x14ac:dyDescent="0.2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119"/>
      <c r="P181" s="119"/>
      <c r="Q181" s="119"/>
      <c r="R181" s="119"/>
      <c r="S181" s="119"/>
      <c r="T181" s="119"/>
      <c r="U181" s="38"/>
      <c r="V181" s="38"/>
      <c r="W181" s="38"/>
      <c r="X181" s="38"/>
      <c r="Y181" s="45" t="s">
        <v>406</v>
      </c>
      <c r="Z181" s="119" t="s">
        <v>467</v>
      </c>
      <c r="AA181" s="77">
        <v>5465.3</v>
      </c>
      <c r="AB181" s="44"/>
      <c r="AC181" s="44"/>
      <c r="AD181" s="44"/>
      <c r="AE181" s="44"/>
      <c r="AF181" s="44"/>
      <c r="AG181" s="43">
        <f t="shared" si="8"/>
        <v>5465.3</v>
      </c>
      <c r="AH181" s="44">
        <v>2014</v>
      </c>
    </row>
    <row r="182" spans="1:34" s="2" customFormat="1" ht="76.5" x14ac:dyDescent="0.2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119"/>
      <c r="P182" s="119"/>
      <c r="Q182" s="119"/>
      <c r="R182" s="119"/>
      <c r="S182" s="119"/>
      <c r="T182" s="119"/>
      <c r="U182" s="38"/>
      <c r="V182" s="38"/>
      <c r="W182" s="38"/>
      <c r="X182" s="38"/>
      <c r="Y182" s="45" t="s">
        <v>461</v>
      </c>
      <c r="Z182" s="119" t="s">
        <v>467</v>
      </c>
      <c r="AA182" s="77">
        <v>3043.9</v>
      </c>
      <c r="AB182" s="44">
        <v>0</v>
      </c>
      <c r="AC182" s="44">
        <v>0</v>
      </c>
      <c r="AD182" s="44">
        <v>0</v>
      </c>
      <c r="AE182" s="44">
        <v>0</v>
      </c>
      <c r="AF182" s="44">
        <v>0</v>
      </c>
      <c r="AG182" s="43">
        <f t="shared" si="8"/>
        <v>3043.9</v>
      </c>
      <c r="AH182" s="44">
        <v>2014</v>
      </c>
    </row>
    <row r="183" spans="1:34" s="2" customFormat="1" ht="89.25" hidden="1" x14ac:dyDescent="0.2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119"/>
      <c r="P183" s="119"/>
      <c r="Q183" s="119"/>
      <c r="R183" s="119"/>
      <c r="S183" s="119"/>
      <c r="T183" s="119"/>
      <c r="U183" s="38"/>
      <c r="V183" s="38"/>
      <c r="W183" s="38"/>
      <c r="X183" s="38"/>
      <c r="Y183" s="45" t="s">
        <v>407</v>
      </c>
      <c r="Z183" s="119" t="s">
        <v>467</v>
      </c>
      <c r="AA183" s="77">
        <v>21672.5</v>
      </c>
      <c r="AB183" s="44"/>
      <c r="AC183" s="44"/>
      <c r="AD183" s="44"/>
      <c r="AE183" s="44"/>
      <c r="AF183" s="44"/>
      <c r="AG183" s="43">
        <f t="shared" si="8"/>
        <v>21672.5</v>
      </c>
      <c r="AH183" s="44">
        <v>2014</v>
      </c>
    </row>
    <row r="184" spans="1:34" s="2" customFormat="1" ht="89.25" hidden="1" x14ac:dyDescent="0.2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119"/>
      <c r="P184" s="119"/>
      <c r="Q184" s="119"/>
      <c r="R184" s="119"/>
      <c r="S184" s="119"/>
      <c r="T184" s="119"/>
      <c r="U184" s="38"/>
      <c r="V184" s="38"/>
      <c r="W184" s="38"/>
      <c r="X184" s="38"/>
      <c r="Y184" s="45" t="s">
        <v>407</v>
      </c>
      <c r="Z184" s="119" t="s">
        <v>467</v>
      </c>
      <c r="AA184" s="77">
        <v>13003.5</v>
      </c>
      <c r="AB184" s="44"/>
      <c r="AC184" s="44"/>
      <c r="AD184" s="44"/>
      <c r="AE184" s="44"/>
      <c r="AF184" s="44"/>
      <c r="AG184" s="43">
        <f t="shared" si="8"/>
        <v>13003.5</v>
      </c>
      <c r="AH184" s="44">
        <v>2014</v>
      </c>
    </row>
    <row r="185" spans="1:34" s="2" customFormat="1" ht="89.25" hidden="1" x14ac:dyDescent="0.2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119"/>
      <c r="P185" s="119"/>
      <c r="Q185" s="119"/>
      <c r="R185" s="119"/>
      <c r="S185" s="119"/>
      <c r="T185" s="119"/>
      <c r="U185" s="38"/>
      <c r="V185" s="38"/>
      <c r="W185" s="38"/>
      <c r="X185" s="38"/>
      <c r="Y185" s="45" t="s">
        <v>407</v>
      </c>
      <c r="Z185" s="119" t="s">
        <v>467</v>
      </c>
      <c r="AA185" s="77">
        <v>6224.3</v>
      </c>
      <c r="AB185" s="44"/>
      <c r="AC185" s="44"/>
      <c r="AD185" s="44"/>
      <c r="AE185" s="44"/>
      <c r="AF185" s="44"/>
      <c r="AG185" s="43">
        <f t="shared" si="8"/>
        <v>6224.3</v>
      </c>
      <c r="AH185" s="44">
        <v>2014</v>
      </c>
    </row>
    <row r="186" spans="1:34" s="2" customFormat="1" ht="76.5" x14ac:dyDescent="0.2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119"/>
      <c r="P186" s="119"/>
      <c r="Q186" s="119"/>
      <c r="R186" s="119"/>
      <c r="S186" s="119"/>
      <c r="T186" s="119"/>
      <c r="U186" s="38"/>
      <c r="V186" s="38"/>
      <c r="W186" s="38"/>
      <c r="X186" s="38"/>
      <c r="Y186" s="45" t="s">
        <v>462</v>
      </c>
      <c r="Z186" s="119" t="s">
        <v>467</v>
      </c>
      <c r="AA186" s="77">
        <v>4158.57</v>
      </c>
      <c r="AB186" s="77">
        <v>0</v>
      </c>
      <c r="AC186" s="77">
        <v>0</v>
      </c>
      <c r="AD186" s="77">
        <v>0</v>
      </c>
      <c r="AE186" s="77">
        <v>0</v>
      </c>
      <c r="AF186" s="77">
        <v>0</v>
      </c>
      <c r="AG186" s="77">
        <f t="shared" si="8"/>
        <v>4158.57</v>
      </c>
      <c r="AH186" s="44">
        <v>2014</v>
      </c>
    </row>
    <row r="187" spans="1:34" s="2" customFormat="1" ht="38.25" x14ac:dyDescent="0.2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119"/>
      <c r="P187" s="119"/>
      <c r="Q187" s="119"/>
      <c r="R187" s="119"/>
      <c r="S187" s="119"/>
      <c r="T187" s="119"/>
      <c r="U187" s="38"/>
      <c r="V187" s="38"/>
      <c r="W187" s="38"/>
      <c r="X187" s="38"/>
      <c r="Y187" s="10" t="s">
        <v>463</v>
      </c>
      <c r="Z187" s="119" t="s">
        <v>467</v>
      </c>
      <c r="AA187" s="77">
        <f>SUM(AA144,AA151,AA155,AA159,AA163,AA167,AA174,AA178,AA182,AA186)</f>
        <v>14395.769999999999</v>
      </c>
      <c r="AB187" s="44">
        <v>0</v>
      </c>
      <c r="AC187" s="44">
        <v>0</v>
      </c>
      <c r="AD187" s="44">
        <v>0</v>
      </c>
      <c r="AE187" s="44">
        <v>0</v>
      </c>
      <c r="AF187" s="44">
        <v>0</v>
      </c>
      <c r="AG187" s="77">
        <f>AA187</f>
        <v>14395.769999999999</v>
      </c>
      <c r="AH187" s="44">
        <v>2014</v>
      </c>
    </row>
    <row r="188" spans="1:34" ht="66.75" customHeight="1" x14ac:dyDescent="0.2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119"/>
      <c r="P188" s="119"/>
      <c r="Q188" s="119"/>
      <c r="R188" s="119"/>
      <c r="S188" s="119" t="s">
        <v>264</v>
      </c>
      <c r="T188" s="119"/>
      <c r="U188" s="38"/>
      <c r="V188" s="38"/>
      <c r="W188" s="38"/>
      <c r="X188" s="38"/>
      <c r="Y188" s="10" t="s">
        <v>478</v>
      </c>
      <c r="Z188" s="119" t="s">
        <v>81</v>
      </c>
      <c r="AA188" s="43">
        <v>0</v>
      </c>
      <c r="AB188" s="43">
        <v>0</v>
      </c>
      <c r="AC188" s="43">
        <v>0</v>
      </c>
      <c r="AD188" s="43">
        <v>0</v>
      </c>
      <c r="AE188" s="43">
        <v>0</v>
      </c>
      <c r="AF188" s="43">
        <v>0</v>
      </c>
      <c r="AG188" s="43">
        <v>0</v>
      </c>
      <c r="AH188" s="44">
        <v>2019</v>
      </c>
    </row>
    <row r="189" spans="1:34" ht="114.75" x14ac:dyDescent="0.2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119"/>
      <c r="P189" s="119"/>
      <c r="Q189" s="119"/>
      <c r="R189" s="119"/>
      <c r="S189" s="119"/>
      <c r="T189" s="119"/>
      <c r="U189" s="38"/>
      <c r="V189" s="38"/>
      <c r="W189" s="38"/>
      <c r="X189" s="38"/>
      <c r="Y189" s="10" t="s">
        <v>265</v>
      </c>
      <c r="Z189" s="119" t="s">
        <v>50</v>
      </c>
      <c r="AA189" s="44">
        <v>100</v>
      </c>
      <c r="AB189" s="44">
        <v>100</v>
      </c>
      <c r="AC189" s="44">
        <v>100</v>
      </c>
      <c r="AD189" s="44">
        <v>100</v>
      </c>
      <c r="AE189" s="44">
        <v>100</v>
      </c>
      <c r="AF189" s="44">
        <v>100</v>
      </c>
      <c r="AG189" s="44">
        <v>100</v>
      </c>
      <c r="AH189" s="44">
        <v>2014</v>
      </c>
    </row>
    <row r="190" spans="1:34" ht="114.75" x14ac:dyDescent="0.2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119"/>
      <c r="P190" s="119"/>
      <c r="Q190" s="119"/>
      <c r="R190" s="119"/>
      <c r="S190" s="119"/>
      <c r="T190" s="119"/>
      <c r="U190" s="38"/>
      <c r="V190" s="38"/>
      <c r="W190" s="38"/>
      <c r="X190" s="38"/>
      <c r="Y190" s="10" t="s">
        <v>266</v>
      </c>
      <c r="Z190" s="119" t="s">
        <v>50</v>
      </c>
      <c r="AA190" s="44">
        <v>100</v>
      </c>
      <c r="AB190" s="44">
        <v>100</v>
      </c>
      <c r="AC190" s="44">
        <v>100</v>
      </c>
      <c r="AD190" s="44">
        <v>100</v>
      </c>
      <c r="AE190" s="44">
        <v>100</v>
      </c>
      <c r="AF190" s="44">
        <v>100</v>
      </c>
      <c r="AG190" s="44">
        <v>100</v>
      </c>
      <c r="AH190" s="44">
        <v>2014</v>
      </c>
    </row>
    <row r="191" spans="1:34" ht="102" x14ac:dyDescent="0.2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119"/>
      <c r="P191" s="119"/>
      <c r="Q191" s="119"/>
      <c r="R191" s="119"/>
      <c r="S191" s="119"/>
      <c r="T191" s="119"/>
      <c r="U191" s="38"/>
      <c r="V191" s="38"/>
      <c r="W191" s="38"/>
      <c r="X191" s="38"/>
      <c r="Y191" s="10" t="s">
        <v>267</v>
      </c>
      <c r="Z191" s="119" t="s">
        <v>50</v>
      </c>
      <c r="AA191" s="44">
        <v>100</v>
      </c>
      <c r="AB191" s="44">
        <v>100</v>
      </c>
      <c r="AC191" s="44">
        <v>100</v>
      </c>
      <c r="AD191" s="44">
        <v>100</v>
      </c>
      <c r="AE191" s="44">
        <v>100</v>
      </c>
      <c r="AF191" s="44">
        <v>100</v>
      </c>
      <c r="AG191" s="44">
        <v>100</v>
      </c>
      <c r="AH191" s="44">
        <v>2014</v>
      </c>
    </row>
    <row r="192" spans="1:34" ht="127.5" x14ac:dyDescent="0.2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119"/>
      <c r="P192" s="119"/>
      <c r="Q192" s="119"/>
      <c r="R192" s="119"/>
      <c r="S192" s="119"/>
      <c r="T192" s="119" t="s">
        <v>96</v>
      </c>
      <c r="U192" s="38"/>
      <c r="V192" s="38"/>
      <c r="W192" s="38"/>
      <c r="X192" s="38"/>
      <c r="Y192" s="10" t="s">
        <v>268</v>
      </c>
      <c r="Z192" s="119" t="s">
        <v>31</v>
      </c>
      <c r="AA192" s="44" t="s">
        <v>32</v>
      </c>
      <c r="AB192" s="44" t="s">
        <v>32</v>
      </c>
      <c r="AC192" s="44" t="s">
        <v>32</v>
      </c>
      <c r="AD192" s="44" t="s">
        <v>32</v>
      </c>
      <c r="AE192" s="44" t="s">
        <v>32</v>
      </c>
      <c r="AF192" s="44" t="s">
        <v>32</v>
      </c>
      <c r="AG192" s="44" t="s">
        <v>32</v>
      </c>
      <c r="AH192" s="44">
        <v>2019</v>
      </c>
    </row>
    <row r="193" spans="1:34" s="2" customFormat="1" ht="89.25" x14ac:dyDescent="0.2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119"/>
      <c r="P193" s="119"/>
      <c r="Q193" s="119"/>
      <c r="R193" s="119"/>
      <c r="S193" s="119"/>
      <c r="T193" s="119"/>
      <c r="U193" s="38"/>
      <c r="V193" s="38"/>
      <c r="W193" s="38"/>
      <c r="X193" s="38"/>
      <c r="Y193" s="10" t="s">
        <v>269</v>
      </c>
      <c r="Z193" s="119" t="s">
        <v>50</v>
      </c>
      <c r="AA193" s="44">
        <v>100</v>
      </c>
      <c r="AB193" s="44">
        <v>100</v>
      </c>
      <c r="AC193" s="44">
        <v>100</v>
      </c>
      <c r="AD193" s="44">
        <v>100</v>
      </c>
      <c r="AE193" s="44">
        <v>100</v>
      </c>
      <c r="AF193" s="44">
        <v>100</v>
      </c>
      <c r="AG193" s="44">
        <v>100</v>
      </c>
      <c r="AH193" s="44">
        <v>2019</v>
      </c>
    </row>
    <row r="194" spans="1:34" ht="60" customHeight="1" x14ac:dyDescent="0.25">
      <c r="A194" s="38" t="s">
        <v>107</v>
      </c>
      <c r="B194" s="38" t="s">
        <v>112</v>
      </c>
      <c r="C194" s="38" t="s">
        <v>111</v>
      </c>
      <c r="D194" s="38" t="s">
        <v>107</v>
      </c>
      <c r="E194" s="38" t="s">
        <v>113</v>
      </c>
      <c r="F194" s="38" t="s">
        <v>107</v>
      </c>
      <c r="G194" s="38" t="s">
        <v>110</v>
      </c>
      <c r="H194" s="38" t="s">
        <v>107</v>
      </c>
      <c r="I194" s="38" t="s">
        <v>108</v>
      </c>
      <c r="J194" s="38" t="s">
        <v>111</v>
      </c>
      <c r="K194" s="38" t="s">
        <v>107</v>
      </c>
      <c r="L194" s="38" t="s">
        <v>110</v>
      </c>
      <c r="M194" s="38" t="s">
        <v>107</v>
      </c>
      <c r="N194" s="38" t="s">
        <v>110</v>
      </c>
      <c r="O194" s="119"/>
      <c r="P194" s="119"/>
      <c r="Q194" s="119"/>
      <c r="R194" s="119"/>
      <c r="S194" s="119"/>
      <c r="T194" s="119"/>
      <c r="U194" s="38"/>
      <c r="V194" s="38"/>
      <c r="W194" s="38"/>
      <c r="X194" s="38"/>
      <c r="Y194" s="10" t="s">
        <v>270</v>
      </c>
      <c r="Z194" s="119" t="s">
        <v>81</v>
      </c>
      <c r="AA194" s="43">
        <v>0</v>
      </c>
      <c r="AB194" s="43">
        <v>0</v>
      </c>
      <c r="AC194" s="43">
        <v>0</v>
      </c>
      <c r="AD194" s="43">
        <v>0</v>
      </c>
      <c r="AE194" s="43">
        <v>0</v>
      </c>
      <c r="AF194" s="43">
        <v>0</v>
      </c>
      <c r="AG194" s="43">
        <v>0</v>
      </c>
      <c r="AH194" s="44">
        <v>2019</v>
      </c>
    </row>
    <row r="195" spans="1:34" ht="76.5" x14ac:dyDescent="0.2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119"/>
      <c r="P195" s="119"/>
      <c r="Q195" s="119"/>
      <c r="R195" s="119"/>
      <c r="S195" s="119"/>
      <c r="T195" s="119"/>
      <c r="U195" s="38"/>
      <c r="V195" s="38"/>
      <c r="W195" s="38"/>
      <c r="X195" s="38"/>
      <c r="Y195" s="10" t="s">
        <v>271</v>
      </c>
      <c r="Z195" s="119" t="s">
        <v>50</v>
      </c>
      <c r="AA195" s="44">
        <v>100</v>
      </c>
      <c r="AB195" s="44">
        <v>100</v>
      </c>
      <c r="AC195" s="44">
        <v>100</v>
      </c>
      <c r="AD195" s="44">
        <v>100</v>
      </c>
      <c r="AE195" s="44">
        <v>100</v>
      </c>
      <c r="AF195" s="44">
        <v>100</v>
      </c>
      <c r="AG195" s="44">
        <v>100</v>
      </c>
      <c r="AH195" s="44">
        <v>2014</v>
      </c>
    </row>
    <row r="196" spans="1:34" ht="51" x14ac:dyDescent="0.2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119"/>
      <c r="P196" s="119"/>
      <c r="Q196" s="119"/>
      <c r="R196" s="119"/>
      <c r="S196" s="119"/>
      <c r="T196" s="119"/>
      <c r="U196" s="38"/>
      <c r="V196" s="38"/>
      <c r="W196" s="38"/>
      <c r="X196" s="38"/>
      <c r="Y196" s="10" t="s">
        <v>272</v>
      </c>
      <c r="Z196" s="119" t="s">
        <v>50</v>
      </c>
      <c r="AA196" s="44">
        <v>100</v>
      </c>
      <c r="AB196" s="44">
        <v>100</v>
      </c>
      <c r="AC196" s="44">
        <v>100</v>
      </c>
      <c r="AD196" s="44">
        <v>100</v>
      </c>
      <c r="AE196" s="44">
        <v>100</v>
      </c>
      <c r="AF196" s="44">
        <v>100</v>
      </c>
      <c r="AG196" s="44">
        <v>100</v>
      </c>
      <c r="AH196" s="44">
        <v>2014</v>
      </c>
    </row>
    <row r="197" spans="1:34" ht="38.25" x14ac:dyDescent="0.2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119"/>
      <c r="P197" s="119"/>
      <c r="Q197" s="119"/>
      <c r="R197" s="119"/>
      <c r="S197" s="119"/>
      <c r="T197" s="119"/>
      <c r="U197" s="38"/>
      <c r="V197" s="38"/>
      <c r="W197" s="38"/>
      <c r="X197" s="38"/>
      <c r="Y197" s="10" t="s">
        <v>273</v>
      </c>
      <c r="Z197" s="119" t="s">
        <v>50</v>
      </c>
      <c r="AA197" s="44">
        <v>60</v>
      </c>
      <c r="AB197" s="44">
        <v>100</v>
      </c>
      <c r="AC197" s="44">
        <v>100</v>
      </c>
      <c r="AD197" s="44">
        <v>100</v>
      </c>
      <c r="AE197" s="44">
        <v>100</v>
      </c>
      <c r="AF197" s="44">
        <v>100</v>
      </c>
      <c r="AG197" s="44">
        <v>100</v>
      </c>
      <c r="AH197" s="44">
        <v>2015</v>
      </c>
    </row>
    <row r="198" spans="1:34" s="2" customFormat="1" x14ac:dyDescent="0.25">
      <c r="A198" s="38" t="s">
        <v>107</v>
      </c>
      <c r="B198" s="38" t="s">
        <v>112</v>
      </c>
      <c r="C198" s="38" t="s">
        <v>111</v>
      </c>
      <c r="D198" s="38" t="s">
        <v>107</v>
      </c>
      <c r="E198" s="38" t="s">
        <v>113</v>
      </c>
      <c r="F198" s="38" t="s">
        <v>107</v>
      </c>
      <c r="G198" s="38" t="s">
        <v>113</v>
      </c>
      <c r="H198" s="38" t="s">
        <v>107</v>
      </c>
      <c r="I198" s="38" t="s">
        <v>108</v>
      </c>
      <c r="J198" s="38" t="s">
        <v>114</v>
      </c>
      <c r="K198" s="38" t="s">
        <v>107</v>
      </c>
      <c r="L198" s="38" t="s">
        <v>113</v>
      </c>
      <c r="M198" s="38" t="s">
        <v>107</v>
      </c>
      <c r="N198" s="38" t="s">
        <v>107</v>
      </c>
      <c r="O198" s="119"/>
      <c r="P198" s="119"/>
      <c r="Q198" s="119" t="s">
        <v>82</v>
      </c>
      <c r="R198" s="119"/>
      <c r="S198" s="119"/>
      <c r="T198" s="119"/>
      <c r="U198" s="38"/>
      <c r="V198" s="38"/>
      <c r="W198" s="38"/>
      <c r="X198" s="38"/>
      <c r="Y198" s="10" t="s">
        <v>63</v>
      </c>
      <c r="Z198" s="119" t="s">
        <v>81</v>
      </c>
      <c r="AA198" s="43">
        <v>54836</v>
      </c>
      <c r="AB198" s="43">
        <v>54007</v>
      </c>
      <c r="AC198" s="43">
        <v>56100</v>
      </c>
      <c r="AD198" s="43">
        <v>59072</v>
      </c>
      <c r="AE198" s="43">
        <v>62085</v>
      </c>
      <c r="AF198" s="43">
        <v>65127</v>
      </c>
      <c r="AG198" s="43">
        <f>SUM(AA198:AF198)</f>
        <v>351227</v>
      </c>
      <c r="AH198" s="44">
        <v>2019</v>
      </c>
    </row>
    <row r="199" spans="1:34" s="2" customFormat="1" ht="29.25" customHeight="1" x14ac:dyDescent="0.25">
      <c r="A199" s="38" t="s">
        <v>107</v>
      </c>
      <c r="B199" s="38" t="s">
        <v>112</v>
      </c>
      <c r="C199" s="38" t="s">
        <v>111</v>
      </c>
      <c r="D199" s="38" t="s">
        <v>107</v>
      </c>
      <c r="E199" s="38" t="s">
        <v>113</v>
      </c>
      <c r="F199" s="38" t="s">
        <v>107</v>
      </c>
      <c r="G199" s="38" t="s">
        <v>113</v>
      </c>
      <c r="H199" s="38" t="s">
        <v>107</v>
      </c>
      <c r="I199" s="38" t="s">
        <v>108</v>
      </c>
      <c r="J199" s="38" t="s">
        <v>114</v>
      </c>
      <c r="K199" s="38" t="s">
        <v>107</v>
      </c>
      <c r="L199" s="38" t="s">
        <v>113</v>
      </c>
      <c r="M199" s="38" t="s">
        <v>107</v>
      </c>
      <c r="N199" s="38" t="s">
        <v>107</v>
      </c>
      <c r="O199" s="119"/>
      <c r="P199" s="119"/>
      <c r="Q199" s="119"/>
      <c r="R199" s="119"/>
      <c r="S199" s="119"/>
      <c r="T199" s="119"/>
      <c r="U199" s="38"/>
      <c r="V199" s="38"/>
      <c r="W199" s="38"/>
      <c r="X199" s="38"/>
      <c r="Y199" s="10" t="s">
        <v>123</v>
      </c>
      <c r="Z199" s="119" t="s">
        <v>81</v>
      </c>
      <c r="AA199" s="43">
        <v>54836</v>
      </c>
      <c r="AB199" s="43">
        <v>54007</v>
      </c>
      <c r="AC199" s="43">
        <v>56100</v>
      </c>
      <c r="AD199" s="43">
        <v>59072</v>
      </c>
      <c r="AE199" s="43">
        <v>62085</v>
      </c>
      <c r="AF199" s="43">
        <v>65127</v>
      </c>
      <c r="AG199" s="43">
        <f>SUM(AA199:AF199)</f>
        <v>351227</v>
      </c>
      <c r="AH199" s="44">
        <v>2019</v>
      </c>
    </row>
    <row r="200" spans="1:34" s="2" customFormat="1" ht="51" x14ac:dyDescent="0.25">
      <c r="A200" s="38" t="s">
        <v>107</v>
      </c>
      <c r="B200" s="38" t="s">
        <v>112</v>
      </c>
      <c r="C200" s="38" t="s">
        <v>111</v>
      </c>
      <c r="D200" s="38" t="s">
        <v>107</v>
      </c>
      <c r="E200" s="38" t="s">
        <v>113</v>
      </c>
      <c r="F200" s="38" t="s">
        <v>107</v>
      </c>
      <c r="G200" s="38" t="s">
        <v>113</v>
      </c>
      <c r="H200" s="38" t="s">
        <v>107</v>
      </c>
      <c r="I200" s="38" t="s">
        <v>108</v>
      </c>
      <c r="J200" s="38" t="s">
        <v>114</v>
      </c>
      <c r="K200" s="38" t="s">
        <v>107</v>
      </c>
      <c r="L200" s="38" t="s">
        <v>113</v>
      </c>
      <c r="M200" s="38" t="s">
        <v>107</v>
      </c>
      <c r="N200" s="38" t="s">
        <v>107</v>
      </c>
      <c r="O200" s="119"/>
      <c r="P200" s="119"/>
      <c r="Q200" s="119"/>
      <c r="R200" s="119"/>
      <c r="S200" s="119"/>
      <c r="T200" s="119"/>
      <c r="U200" s="38"/>
      <c r="V200" s="38"/>
      <c r="W200" s="38"/>
      <c r="X200" s="38"/>
      <c r="Y200" s="45" t="s">
        <v>15</v>
      </c>
      <c r="Z200" s="119" t="s">
        <v>81</v>
      </c>
      <c r="AA200" s="43">
        <f>AA199</f>
        <v>54836</v>
      </c>
      <c r="AB200" s="43">
        <v>54007</v>
      </c>
      <c r="AC200" s="43">
        <v>56100</v>
      </c>
      <c r="AD200" s="43">
        <v>59072</v>
      </c>
      <c r="AE200" s="43">
        <v>62085</v>
      </c>
      <c r="AF200" s="43">
        <v>65127</v>
      </c>
      <c r="AG200" s="43">
        <f>SUM(AA200:AF200)</f>
        <v>351227</v>
      </c>
      <c r="AH200" s="44">
        <v>2019</v>
      </c>
    </row>
    <row r="201" spans="1:34" x14ac:dyDescent="0.2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119"/>
      <c r="P201" s="119"/>
      <c r="Q201" s="119"/>
      <c r="R201" s="119"/>
      <c r="S201" s="119"/>
      <c r="T201" s="119"/>
      <c r="U201" s="38"/>
      <c r="V201" s="38"/>
      <c r="W201" s="38"/>
      <c r="X201" s="38"/>
      <c r="Y201" s="13" t="s">
        <v>28</v>
      </c>
      <c r="Z201" s="119"/>
      <c r="AA201" s="71"/>
      <c r="AB201" s="71"/>
      <c r="AC201" s="71"/>
      <c r="AD201" s="71"/>
      <c r="AE201" s="71"/>
      <c r="AF201" s="71"/>
      <c r="AG201" s="71"/>
      <c r="AH201" s="44"/>
    </row>
    <row r="202" spans="1:34" ht="63.75" x14ac:dyDescent="0.2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119"/>
      <c r="P202" s="119"/>
      <c r="Q202" s="119"/>
      <c r="R202" s="119"/>
      <c r="S202" s="119"/>
      <c r="T202" s="119"/>
      <c r="U202" s="38"/>
      <c r="V202" s="38"/>
      <c r="W202" s="38"/>
      <c r="X202" s="38"/>
      <c r="Y202" s="13" t="s">
        <v>274</v>
      </c>
      <c r="Z202" s="119" t="s">
        <v>31</v>
      </c>
      <c r="AA202" s="71" t="s">
        <v>32</v>
      </c>
      <c r="AB202" s="71" t="s">
        <v>32</v>
      </c>
      <c r="AC202" s="71" t="s">
        <v>32</v>
      </c>
      <c r="AD202" s="71" t="s">
        <v>32</v>
      </c>
      <c r="AE202" s="71" t="s">
        <v>32</v>
      </c>
      <c r="AF202" s="71" t="s">
        <v>32</v>
      </c>
      <c r="AG202" s="71" t="s">
        <v>32</v>
      </c>
      <c r="AH202" s="44">
        <v>2019</v>
      </c>
    </row>
    <row r="203" spans="1:34" ht="51" x14ac:dyDescent="0.2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119"/>
      <c r="P203" s="119"/>
      <c r="Q203" s="119"/>
      <c r="R203" s="119"/>
      <c r="S203" s="119"/>
      <c r="T203" s="119"/>
      <c r="U203" s="38"/>
      <c r="V203" s="38"/>
      <c r="W203" s="38"/>
      <c r="X203" s="38"/>
      <c r="Y203" s="13" t="s">
        <v>275</v>
      </c>
      <c r="Z203" s="119" t="s">
        <v>33</v>
      </c>
      <c r="AA203" s="44">
        <v>36</v>
      </c>
      <c r="AB203" s="44">
        <v>20</v>
      </c>
      <c r="AC203" s="44">
        <v>20</v>
      </c>
      <c r="AD203" s="44">
        <v>20</v>
      </c>
      <c r="AE203" s="44">
        <v>20</v>
      </c>
      <c r="AF203" s="44">
        <v>20</v>
      </c>
      <c r="AG203" s="44">
        <f>SUM(AA203:AF203)</f>
        <v>136</v>
      </c>
      <c r="AH203" s="44">
        <v>2019</v>
      </c>
    </row>
    <row r="204" spans="1:34" ht="38.25" x14ac:dyDescent="0.2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119"/>
      <c r="P204" s="119"/>
      <c r="Q204" s="119"/>
      <c r="R204" s="119"/>
      <c r="S204" s="119"/>
      <c r="T204" s="119"/>
      <c r="U204" s="38"/>
      <c r="V204" s="38"/>
      <c r="W204" s="38"/>
      <c r="X204" s="38"/>
      <c r="Y204" s="13" t="s">
        <v>276</v>
      </c>
      <c r="Z204" s="119" t="s">
        <v>33</v>
      </c>
      <c r="AA204" s="44">
        <v>85</v>
      </c>
      <c r="AB204" s="44">
        <v>10</v>
      </c>
      <c r="AC204" s="44">
        <v>10</v>
      </c>
      <c r="AD204" s="44">
        <v>10</v>
      </c>
      <c r="AE204" s="44">
        <v>10</v>
      </c>
      <c r="AF204" s="44">
        <v>10</v>
      </c>
      <c r="AG204" s="44">
        <f>SUM(AA204:AF204)</f>
        <v>135</v>
      </c>
      <c r="AH204" s="44">
        <v>2019</v>
      </c>
    </row>
    <row r="205" spans="1:34" ht="51" x14ac:dyDescent="0.2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119"/>
      <c r="P205" s="119"/>
      <c r="Q205" s="119"/>
      <c r="R205" s="119"/>
      <c r="S205" s="119"/>
      <c r="T205" s="119"/>
      <c r="U205" s="38"/>
      <c r="V205" s="38"/>
      <c r="W205" s="38"/>
      <c r="X205" s="38"/>
      <c r="Y205" s="13" t="s">
        <v>277</v>
      </c>
      <c r="Z205" s="119" t="s">
        <v>31</v>
      </c>
      <c r="AA205" s="44" t="s">
        <v>32</v>
      </c>
      <c r="AB205" s="44" t="s">
        <v>32</v>
      </c>
      <c r="AC205" s="44" t="s">
        <v>32</v>
      </c>
      <c r="AD205" s="44" t="s">
        <v>32</v>
      </c>
      <c r="AE205" s="44" t="s">
        <v>32</v>
      </c>
      <c r="AF205" s="44" t="s">
        <v>32</v>
      </c>
      <c r="AG205" s="44" t="s">
        <v>32</v>
      </c>
      <c r="AH205" s="44">
        <v>2019</v>
      </c>
    </row>
    <row r="206" spans="1:34" ht="26.25" x14ac:dyDescent="0.2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119"/>
      <c r="P206" s="119"/>
      <c r="Q206" s="119"/>
      <c r="R206" s="119"/>
      <c r="S206" s="119"/>
      <c r="T206" s="119"/>
      <c r="U206" s="38"/>
      <c r="V206" s="38"/>
      <c r="W206" s="38"/>
      <c r="X206" s="38"/>
      <c r="Y206" s="49" t="s">
        <v>278</v>
      </c>
      <c r="Z206" s="119" t="s">
        <v>33</v>
      </c>
      <c r="AA206" s="44">
        <v>5</v>
      </c>
      <c r="AB206" s="44">
        <v>4</v>
      </c>
      <c r="AC206" s="44">
        <v>4</v>
      </c>
      <c r="AD206" s="44">
        <v>4</v>
      </c>
      <c r="AE206" s="44">
        <v>4</v>
      </c>
      <c r="AF206" s="44">
        <v>4</v>
      </c>
      <c r="AG206" s="44">
        <f>SUM(AA206:AF206)</f>
        <v>25</v>
      </c>
      <c r="AH206" s="44">
        <v>2019</v>
      </c>
    </row>
    <row r="207" spans="1:34" ht="51" x14ac:dyDescent="0.2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119"/>
      <c r="P207" s="119"/>
      <c r="Q207" s="119"/>
      <c r="R207" s="119"/>
      <c r="S207" s="119"/>
      <c r="T207" s="119"/>
      <c r="U207" s="38"/>
      <c r="V207" s="38"/>
      <c r="W207" s="38"/>
      <c r="X207" s="38"/>
      <c r="Y207" s="13" t="s">
        <v>279</v>
      </c>
      <c r="Z207" s="119" t="s">
        <v>33</v>
      </c>
      <c r="AA207" s="44">
        <v>43</v>
      </c>
      <c r="AB207" s="44">
        <v>56</v>
      </c>
      <c r="AC207" s="44">
        <v>56</v>
      </c>
      <c r="AD207" s="44">
        <v>56</v>
      </c>
      <c r="AE207" s="44">
        <v>56</v>
      </c>
      <c r="AF207" s="44">
        <v>56</v>
      </c>
      <c r="AG207" s="44">
        <f>SUM(AA207:AF207)</f>
        <v>323</v>
      </c>
      <c r="AH207" s="44">
        <v>2019</v>
      </c>
    </row>
    <row r="208" spans="1:34" ht="51" x14ac:dyDescent="0.2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119"/>
      <c r="P208" s="119"/>
      <c r="Q208" s="119"/>
      <c r="R208" s="119"/>
      <c r="S208" s="119"/>
      <c r="T208" s="119"/>
      <c r="U208" s="38"/>
      <c r="V208" s="38"/>
      <c r="W208" s="38"/>
      <c r="X208" s="38"/>
      <c r="Y208" s="13" t="s">
        <v>280</v>
      </c>
      <c r="Z208" s="119" t="s">
        <v>33</v>
      </c>
      <c r="AA208" s="44">
        <v>25</v>
      </c>
      <c r="AB208" s="44">
        <v>24</v>
      </c>
      <c r="AC208" s="44">
        <v>24</v>
      </c>
      <c r="AD208" s="44">
        <v>24</v>
      </c>
      <c r="AE208" s="44">
        <v>24</v>
      </c>
      <c r="AF208" s="44">
        <v>24</v>
      </c>
      <c r="AG208" s="44">
        <f>SUM(AA208:AF208)</f>
        <v>145</v>
      </c>
      <c r="AH208" s="44">
        <v>2019</v>
      </c>
    </row>
    <row r="209" spans="1:34" ht="51" x14ac:dyDescent="0.2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119"/>
      <c r="P209" s="119"/>
      <c r="Q209" s="119"/>
      <c r="R209" s="119"/>
      <c r="S209" s="119"/>
      <c r="T209" s="119"/>
      <c r="U209" s="38"/>
      <c r="V209" s="38"/>
      <c r="W209" s="38"/>
      <c r="X209" s="38"/>
      <c r="Y209" s="13" t="s">
        <v>281</v>
      </c>
      <c r="Z209" s="119" t="s">
        <v>33</v>
      </c>
      <c r="AA209" s="44">
        <v>1</v>
      </c>
      <c r="AB209" s="44">
        <v>1</v>
      </c>
      <c r="AC209" s="44">
        <v>1</v>
      </c>
      <c r="AD209" s="44">
        <v>1</v>
      </c>
      <c r="AE209" s="44">
        <v>1</v>
      </c>
      <c r="AF209" s="44">
        <v>1</v>
      </c>
      <c r="AG209" s="44">
        <f>AA209+AB209+AC209+AD209+AE209+AF209</f>
        <v>6</v>
      </c>
      <c r="AH209" s="44">
        <v>2019</v>
      </c>
    </row>
    <row r="210" spans="1:34" ht="63.75" x14ac:dyDescent="0.2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119"/>
      <c r="P210" s="119"/>
      <c r="Q210" s="119"/>
      <c r="R210" s="119"/>
      <c r="S210" s="119"/>
      <c r="T210" s="119"/>
      <c r="U210" s="38"/>
      <c r="V210" s="38"/>
      <c r="W210" s="38"/>
      <c r="X210" s="38"/>
      <c r="Y210" s="13" t="s">
        <v>282</v>
      </c>
      <c r="Z210" s="119" t="s">
        <v>33</v>
      </c>
      <c r="AA210" s="44">
        <v>7</v>
      </c>
      <c r="AB210" s="44">
        <v>13</v>
      </c>
      <c r="AC210" s="44">
        <v>13</v>
      </c>
      <c r="AD210" s="44">
        <v>13</v>
      </c>
      <c r="AE210" s="44">
        <v>13</v>
      </c>
      <c r="AF210" s="44">
        <v>13</v>
      </c>
      <c r="AG210" s="44">
        <f>SUM(AA210:AF210)</f>
        <v>72</v>
      </c>
      <c r="AH210" s="44">
        <v>2019</v>
      </c>
    </row>
    <row r="211" spans="1:34" ht="78.75" customHeight="1" x14ac:dyDescent="0.2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119"/>
      <c r="P211" s="119"/>
      <c r="Q211" s="119"/>
      <c r="R211" s="119"/>
      <c r="S211" s="119"/>
      <c r="T211" s="119"/>
      <c r="U211" s="38"/>
      <c r="V211" s="38"/>
      <c r="W211" s="38"/>
      <c r="X211" s="38"/>
      <c r="Y211" s="13" t="s">
        <v>416</v>
      </c>
      <c r="Z211" s="119" t="s">
        <v>33</v>
      </c>
      <c r="AA211" s="44">
        <v>165</v>
      </c>
      <c r="AB211" s="44">
        <v>192</v>
      </c>
      <c r="AC211" s="44">
        <v>192</v>
      </c>
      <c r="AD211" s="44">
        <v>192</v>
      </c>
      <c r="AE211" s="44">
        <v>192</v>
      </c>
      <c r="AF211" s="44">
        <v>192</v>
      </c>
      <c r="AG211" s="44">
        <f>SUM(AA211:AF211)</f>
        <v>1125</v>
      </c>
      <c r="AH211" s="44">
        <v>2019</v>
      </c>
    </row>
    <row r="212" spans="1:34" ht="38.25" x14ac:dyDescent="0.2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119"/>
      <c r="P212" s="119"/>
      <c r="Q212" s="119"/>
      <c r="R212" s="119"/>
      <c r="S212" s="119"/>
      <c r="T212" s="119"/>
      <c r="U212" s="38"/>
      <c r="V212" s="38"/>
      <c r="W212" s="38"/>
      <c r="X212" s="38"/>
      <c r="Y212" s="13" t="s">
        <v>283</v>
      </c>
      <c r="Z212" s="119" t="s">
        <v>33</v>
      </c>
      <c r="AA212" s="44">
        <v>5</v>
      </c>
      <c r="AB212" s="44">
        <v>1</v>
      </c>
      <c r="AC212" s="44">
        <v>1</v>
      </c>
      <c r="AD212" s="44">
        <v>1</v>
      </c>
      <c r="AE212" s="44">
        <v>1</v>
      </c>
      <c r="AF212" s="44">
        <v>1</v>
      </c>
      <c r="AG212" s="44">
        <f>SUM(AA212:AF212)</f>
        <v>10</v>
      </c>
      <c r="AH212" s="44">
        <v>2019</v>
      </c>
    </row>
    <row r="213" spans="1:34" ht="39" x14ac:dyDescent="0.2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119"/>
      <c r="P213" s="119"/>
      <c r="Q213" s="119"/>
      <c r="R213" s="119"/>
      <c r="S213" s="119"/>
      <c r="T213" s="119"/>
      <c r="U213" s="38"/>
      <c r="V213" s="38"/>
      <c r="W213" s="38"/>
      <c r="X213" s="38"/>
      <c r="Y213" s="49" t="s">
        <v>284</v>
      </c>
      <c r="Z213" s="119" t="s">
        <v>33</v>
      </c>
      <c r="AA213" s="44">
        <v>1</v>
      </c>
      <c r="AB213" s="44">
        <v>1</v>
      </c>
      <c r="AC213" s="44">
        <v>1</v>
      </c>
      <c r="AD213" s="44">
        <v>1</v>
      </c>
      <c r="AE213" s="44">
        <v>1</v>
      </c>
      <c r="AF213" s="44">
        <v>1</v>
      </c>
      <c r="AG213" s="44">
        <f>SUM(AA213:AF213)</f>
        <v>6</v>
      </c>
      <c r="AH213" s="44">
        <v>2019</v>
      </c>
    </row>
    <row r="214" spans="1:34" ht="63.75" x14ac:dyDescent="0.2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119"/>
      <c r="P214" s="119"/>
      <c r="Q214" s="119"/>
      <c r="R214" s="119"/>
      <c r="S214" s="119"/>
      <c r="T214" s="119"/>
      <c r="U214" s="38"/>
      <c r="V214" s="38"/>
      <c r="W214" s="38"/>
      <c r="X214" s="38"/>
      <c r="Y214" s="13" t="s">
        <v>285</v>
      </c>
      <c r="Z214" s="119" t="s">
        <v>31</v>
      </c>
      <c r="AA214" s="44" t="s">
        <v>32</v>
      </c>
      <c r="AB214" s="44" t="s">
        <v>32</v>
      </c>
      <c r="AC214" s="44" t="s">
        <v>32</v>
      </c>
      <c r="AD214" s="44" t="s">
        <v>32</v>
      </c>
      <c r="AE214" s="44" t="s">
        <v>32</v>
      </c>
      <c r="AF214" s="44" t="s">
        <v>32</v>
      </c>
      <c r="AG214" s="44" t="s">
        <v>32</v>
      </c>
      <c r="AH214" s="44">
        <v>2019</v>
      </c>
    </row>
    <row r="215" spans="1:34" ht="63.75" x14ac:dyDescent="0.2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119"/>
      <c r="P215" s="119"/>
      <c r="Q215" s="119"/>
      <c r="R215" s="119"/>
      <c r="S215" s="119"/>
      <c r="T215" s="119"/>
      <c r="U215" s="38"/>
      <c r="V215" s="38"/>
      <c r="W215" s="38"/>
      <c r="X215" s="38"/>
      <c r="Y215" s="13" t="s">
        <v>286</v>
      </c>
      <c r="Z215" s="119" t="s">
        <v>33</v>
      </c>
      <c r="AA215" s="44">
        <v>150</v>
      </c>
      <c r="AB215" s="44">
        <v>160</v>
      </c>
      <c r="AC215" s="44">
        <v>160</v>
      </c>
      <c r="AD215" s="44">
        <v>160</v>
      </c>
      <c r="AE215" s="44">
        <v>160</v>
      </c>
      <c r="AF215" s="44">
        <v>160</v>
      </c>
      <c r="AG215" s="44">
        <f>SUM(AA215:AF215)</f>
        <v>950</v>
      </c>
      <c r="AH215" s="44">
        <v>2019</v>
      </c>
    </row>
    <row r="216" spans="1:34" ht="51" x14ac:dyDescent="0.2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119"/>
      <c r="P216" s="119"/>
      <c r="Q216" s="119"/>
      <c r="R216" s="119"/>
      <c r="S216" s="119"/>
      <c r="T216" s="119"/>
      <c r="U216" s="38"/>
      <c r="V216" s="38"/>
      <c r="W216" s="38"/>
      <c r="X216" s="38"/>
      <c r="Y216" s="13" t="s">
        <v>287</v>
      </c>
      <c r="Z216" s="119" t="s">
        <v>33</v>
      </c>
      <c r="AA216" s="44">
        <v>180</v>
      </c>
      <c r="AB216" s="44">
        <v>200</v>
      </c>
      <c r="AC216" s="44">
        <v>200</v>
      </c>
      <c r="AD216" s="44">
        <v>200</v>
      </c>
      <c r="AE216" s="44">
        <v>200</v>
      </c>
      <c r="AF216" s="44">
        <v>200</v>
      </c>
      <c r="AG216" s="44">
        <f>SUM(AA216:AF216)</f>
        <v>1180</v>
      </c>
      <c r="AH216" s="44">
        <v>2019</v>
      </c>
    </row>
    <row r="217" spans="1:34" ht="54.75" customHeight="1" x14ac:dyDescent="0.2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119"/>
      <c r="P217" s="119"/>
      <c r="Q217" s="119"/>
      <c r="R217" s="119"/>
      <c r="S217" s="119"/>
      <c r="T217" s="119"/>
      <c r="U217" s="38"/>
      <c r="V217" s="38"/>
      <c r="W217" s="38"/>
      <c r="X217" s="38"/>
      <c r="Y217" s="13" t="s">
        <v>288</v>
      </c>
      <c r="Z217" s="119" t="s">
        <v>33</v>
      </c>
      <c r="AA217" s="44">
        <v>15</v>
      </c>
      <c r="AB217" s="44">
        <v>15</v>
      </c>
      <c r="AC217" s="44">
        <v>15</v>
      </c>
      <c r="AD217" s="44">
        <v>15</v>
      </c>
      <c r="AE217" s="44">
        <v>15</v>
      </c>
      <c r="AF217" s="44">
        <v>15</v>
      </c>
      <c r="AG217" s="44">
        <v>90</v>
      </c>
      <c r="AH217" s="44">
        <v>2019</v>
      </c>
    </row>
    <row r="218" spans="1:34" ht="51" x14ac:dyDescent="0.2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119"/>
      <c r="P218" s="119"/>
      <c r="Q218" s="119"/>
      <c r="R218" s="119"/>
      <c r="S218" s="119"/>
      <c r="T218" s="119"/>
      <c r="U218" s="38"/>
      <c r="V218" s="38"/>
      <c r="W218" s="38"/>
      <c r="X218" s="38"/>
      <c r="Y218" s="13" t="s">
        <v>289</v>
      </c>
      <c r="Z218" s="119" t="s">
        <v>33</v>
      </c>
      <c r="AA218" s="44">
        <v>30</v>
      </c>
      <c r="AB218" s="44">
        <v>30</v>
      </c>
      <c r="AC218" s="44">
        <v>30</v>
      </c>
      <c r="AD218" s="44">
        <v>30</v>
      </c>
      <c r="AE218" s="44">
        <v>30</v>
      </c>
      <c r="AF218" s="44">
        <v>30</v>
      </c>
      <c r="AG218" s="44">
        <f>SUM(AA218:AF218)</f>
        <v>180</v>
      </c>
      <c r="AH218" s="44">
        <v>2019</v>
      </c>
    </row>
    <row r="219" spans="1:34" ht="38.25" x14ac:dyDescent="0.2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119"/>
      <c r="P219" s="119"/>
      <c r="Q219" s="119"/>
      <c r="R219" s="119"/>
      <c r="S219" s="119"/>
      <c r="T219" s="119"/>
      <c r="U219" s="38"/>
      <c r="V219" s="38"/>
      <c r="W219" s="38"/>
      <c r="X219" s="38"/>
      <c r="Y219" s="13" t="s">
        <v>290</v>
      </c>
      <c r="Z219" s="119" t="s">
        <v>33</v>
      </c>
      <c r="AA219" s="44">
        <v>300</v>
      </c>
      <c r="AB219" s="44">
        <v>310</v>
      </c>
      <c r="AC219" s="44">
        <v>310</v>
      </c>
      <c r="AD219" s="44">
        <v>310</v>
      </c>
      <c r="AE219" s="44">
        <v>310</v>
      </c>
      <c r="AF219" s="44">
        <v>310</v>
      </c>
      <c r="AG219" s="44">
        <f>SUM(AA219:AF219)</f>
        <v>1850</v>
      </c>
      <c r="AH219" s="44">
        <v>2019</v>
      </c>
    </row>
    <row r="220" spans="1:34" ht="51.75" x14ac:dyDescent="0.2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119"/>
      <c r="P220" s="119"/>
      <c r="Q220" s="119"/>
      <c r="R220" s="119"/>
      <c r="S220" s="119"/>
      <c r="T220" s="119"/>
      <c r="U220" s="38"/>
      <c r="V220" s="38"/>
      <c r="W220" s="38"/>
      <c r="X220" s="38"/>
      <c r="Y220" s="49" t="s">
        <v>291</v>
      </c>
      <c r="Z220" s="119" t="s">
        <v>31</v>
      </c>
      <c r="AA220" s="44" t="s">
        <v>32</v>
      </c>
      <c r="AB220" s="44" t="s">
        <v>32</v>
      </c>
      <c r="AC220" s="44" t="s">
        <v>32</v>
      </c>
      <c r="AD220" s="44" t="s">
        <v>32</v>
      </c>
      <c r="AE220" s="44" t="s">
        <v>32</v>
      </c>
      <c r="AF220" s="44" t="s">
        <v>32</v>
      </c>
      <c r="AG220" s="44" t="s">
        <v>32</v>
      </c>
      <c r="AH220" s="44">
        <v>2019</v>
      </c>
    </row>
    <row r="221" spans="1:34" ht="63.75" x14ac:dyDescent="0.2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119"/>
      <c r="P221" s="119"/>
      <c r="Q221" s="119"/>
      <c r="R221" s="119"/>
      <c r="S221" s="119"/>
      <c r="T221" s="119"/>
      <c r="U221" s="38"/>
      <c r="V221" s="38"/>
      <c r="W221" s="38"/>
      <c r="X221" s="38"/>
      <c r="Y221" s="13" t="s">
        <v>292</v>
      </c>
      <c r="Z221" s="119" t="s">
        <v>33</v>
      </c>
      <c r="AA221" s="44">
        <v>365</v>
      </c>
      <c r="AB221" s="44">
        <v>365</v>
      </c>
      <c r="AC221" s="44">
        <v>365</v>
      </c>
      <c r="AD221" s="44">
        <v>365</v>
      </c>
      <c r="AE221" s="44">
        <v>365</v>
      </c>
      <c r="AF221" s="44">
        <v>365</v>
      </c>
      <c r="AG221" s="44">
        <f>SUM( AA221:AF221)</f>
        <v>2190</v>
      </c>
      <c r="AH221" s="44">
        <v>2019</v>
      </c>
    </row>
    <row r="222" spans="1:34" ht="51" x14ac:dyDescent="0.2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119"/>
      <c r="P222" s="119"/>
      <c r="Q222" s="119"/>
      <c r="R222" s="119"/>
      <c r="S222" s="119"/>
      <c r="T222" s="119"/>
      <c r="U222" s="38"/>
      <c r="V222" s="38"/>
      <c r="W222" s="38"/>
      <c r="X222" s="38"/>
      <c r="Y222" s="13" t="s">
        <v>293</v>
      </c>
      <c r="Z222" s="119" t="s">
        <v>31</v>
      </c>
      <c r="AA222" s="44" t="s">
        <v>32</v>
      </c>
      <c r="AB222" s="44" t="s">
        <v>32</v>
      </c>
      <c r="AC222" s="44" t="s">
        <v>32</v>
      </c>
      <c r="AD222" s="44" t="s">
        <v>32</v>
      </c>
      <c r="AE222" s="44" t="s">
        <v>32</v>
      </c>
      <c r="AF222" s="44" t="s">
        <v>32</v>
      </c>
      <c r="AG222" s="44" t="s">
        <v>32</v>
      </c>
      <c r="AH222" s="44">
        <v>2019</v>
      </c>
    </row>
    <row r="223" spans="1:34" ht="76.5" x14ac:dyDescent="0.2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119"/>
      <c r="P223" s="119"/>
      <c r="Q223" s="119"/>
      <c r="R223" s="119"/>
      <c r="S223" s="119"/>
      <c r="T223" s="119"/>
      <c r="U223" s="38"/>
      <c r="V223" s="38"/>
      <c r="W223" s="38"/>
      <c r="X223" s="38"/>
      <c r="Y223" s="13" t="s">
        <v>294</v>
      </c>
      <c r="Z223" s="119" t="s">
        <v>33</v>
      </c>
      <c r="AA223" s="44">
        <v>5</v>
      </c>
      <c r="AB223" s="44">
        <v>13</v>
      </c>
      <c r="AC223" s="44">
        <v>13</v>
      </c>
      <c r="AD223" s="44">
        <v>13</v>
      </c>
      <c r="AE223" s="44">
        <v>13</v>
      </c>
      <c r="AF223" s="44">
        <v>13</v>
      </c>
      <c r="AG223" s="44">
        <f>SUM(AA223:AF223)</f>
        <v>70</v>
      </c>
      <c r="AH223" s="44">
        <v>2019</v>
      </c>
    </row>
    <row r="224" spans="1:34" ht="38.25" x14ac:dyDescent="0.2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119"/>
      <c r="P224" s="119"/>
      <c r="Q224" s="119"/>
      <c r="R224" s="119"/>
      <c r="S224" s="119"/>
      <c r="T224" s="119"/>
      <c r="U224" s="38"/>
      <c r="V224" s="38"/>
      <c r="W224" s="38"/>
      <c r="X224" s="38"/>
      <c r="Y224" s="13" t="s">
        <v>295</v>
      </c>
      <c r="Z224" s="119" t="s">
        <v>33</v>
      </c>
      <c r="AA224" s="44">
        <v>1</v>
      </c>
      <c r="AB224" s="44">
        <v>2</v>
      </c>
      <c r="AC224" s="44">
        <v>2</v>
      </c>
      <c r="AD224" s="44">
        <v>2</v>
      </c>
      <c r="AE224" s="44">
        <v>2</v>
      </c>
      <c r="AF224" s="44">
        <v>2</v>
      </c>
      <c r="AG224" s="44">
        <f>SUM(AA224:AF224)</f>
        <v>11</v>
      </c>
      <c r="AH224" s="44">
        <v>2019</v>
      </c>
    </row>
    <row r="225" spans="1:34" ht="51" x14ac:dyDescent="0.2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119"/>
      <c r="P225" s="119"/>
      <c r="Q225" s="119"/>
      <c r="R225" s="119"/>
      <c r="S225" s="119"/>
      <c r="T225" s="119"/>
      <c r="U225" s="38"/>
      <c r="V225" s="38"/>
      <c r="W225" s="38"/>
      <c r="X225" s="38"/>
      <c r="Y225" s="13" t="s">
        <v>296</v>
      </c>
      <c r="Z225" s="119" t="s">
        <v>31</v>
      </c>
      <c r="AA225" s="44" t="s">
        <v>32</v>
      </c>
      <c r="AB225" s="44" t="s">
        <v>32</v>
      </c>
      <c r="AC225" s="44" t="s">
        <v>32</v>
      </c>
      <c r="AD225" s="44" t="s">
        <v>32</v>
      </c>
      <c r="AE225" s="44" t="s">
        <v>32</v>
      </c>
      <c r="AF225" s="44" t="s">
        <v>32</v>
      </c>
      <c r="AG225" s="44" t="s">
        <v>32</v>
      </c>
      <c r="AH225" s="44">
        <v>2019</v>
      </c>
    </row>
    <row r="226" spans="1:34" ht="51" x14ac:dyDescent="0.2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119"/>
      <c r="P226" s="119"/>
      <c r="Q226" s="119"/>
      <c r="R226" s="119"/>
      <c r="S226" s="119"/>
      <c r="T226" s="119"/>
      <c r="U226" s="38"/>
      <c r="V226" s="38"/>
      <c r="W226" s="38"/>
      <c r="X226" s="38"/>
      <c r="Y226" s="13" t="s">
        <v>297</v>
      </c>
      <c r="Z226" s="119" t="s">
        <v>33</v>
      </c>
      <c r="AA226" s="44">
        <v>28</v>
      </c>
      <c r="AB226" s="44">
        <v>28</v>
      </c>
      <c r="AC226" s="44">
        <v>28</v>
      </c>
      <c r="AD226" s="44">
        <v>28</v>
      </c>
      <c r="AE226" s="44">
        <v>28</v>
      </c>
      <c r="AF226" s="44">
        <v>28</v>
      </c>
      <c r="AG226" s="44">
        <v>28</v>
      </c>
      <c r="AH226" s="44">
        <v>2019</v>
      </c>
    </row>
    <row r="227" spans="1:34" ht="51" x14ac:dyDescent="0.2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119"/>
      <c r="P227" s="119"/>
      <c r="Q227" s="119"/>
      <c r="R227" s="119"/>
      <c r="S227" s="119"/>
      <c r="T227" s="119"/>
      <c r="U227" s="38"/>
      <c r="V227" s="38"/>
      <c r="W227" s="38"/>
      <c r="X227" s="38"/>
      <c r="Y227" s="13" t="s">
        <v>298</v>
      </c>
      <c r="Z227" s="119" t="s">
        <v>33</v>
      </c>
      <c r="AA227" s="44">
        <v>14</v>
      </c>
      <c r="AB227" s="44">
        <v>14</v>
      </c>
      <c r="AC227" s="44">
        <v>14</v>
      </c>
      <c r="AD227" s="44">
        <v>14</v>
      </c>
      <c r="AE227" s="44">
        <v>14</v>
      </c>
      <c r="AF227" s="44">
        <v>14</v>
      </c>
      <c r="AG227" s="44">
        <f>SUM(AA227:AF227)</f>
        <v>84</v>
      </c>
      <c r="AH227" s="44">
        <v>2019</v>
      </c>
    </row>
    <row r="228" spans="1:34" ht="63.75" x14ac:dyDescent="0.2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119"/>
      <c r="P228" s="119"/>
      <c r="Q228" s="119"/>
      <c r="R228" s="119"/>
      <c r="S228" s="119"/>
      <c r="T228" s="119"/>
      <c r="U228" s="38"/>
      <c r="V228" s="38"/>
      <c r="W228" s="38"/>
      <c r="X228" s="38"/>
      <c r="Y228" s="13" t="s">
        <v>299</v>
      </c>
      <c r="Z228" s="119" t="s">
        <v>31</v>
      </c>
      <c r="AA228" s="44" t="s">
        <v>32</v>
      </c>
      <c r="AB228" s="44" t="s">
        <v>32</v>
      </c>
      <c r="AC228" s="44" t="s">
        <v>32</v>
      </c>
      <c r="AD228" s="44" t="s">
        <v>32</v>
      </c>
      <c r="AE228" s="44" t="s">
        <v>32</v>
      </c>
      <c r="AF228" s="44" t="s">
        <v>32</v>
      </c>
      <c r="AG228" s="44" t="s">
        <v>32</v>
      </c>
      <c r="AH228" s="44">
        <v>2019</v>
      </c>
    </row>
    <row r="229" spans="1:34" ht="51" x14ac:dyDescent="0.2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119"/>
      <c r="P229" s="119"/>
      <c r="Q229" s="119"/>
      <c r="R229" s="119"/>
      <c r="S229" s="119"/>
      <c r="T229" s="119"/>
      <c r="U229" s="38"/>
      <c r="V229" s="38"/>
      <c r="W229" s="38"/>
      <c r="X229" s="38"/>
      <c r="Y229" s="13" t="s">
        <v>300</v>
      </c>
      <c r="Z229" s="119" t="s">
        <v>33</v>
      </c>
      <c r="AA229" s="44">
        <v>2</v>
      </c>
      <c r="AB229" s="44">
        <v>2</v>
      </c>
      <c r="AC229" s="44">
        <v>2</v>
      </c>
      <c r="AD229" s="44">
        <v>2</v>
      </c>
      <c r="AE229" s="44">
        <v>2</v>
      </c>
      <c r="AF229" s="44">
        <v>2</v>
      </c>
      <c r="AG229" s="44">
        <f>SUM(AA229:AF229)</f>
        <v>12</v>
      </c>
      <c r="AH229" s="44">
        <v>2019</v>
      </c>
    </row>
    <row r="230" spans="1:34" ht="39" x14ac:dyDescent="0.2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119"/>
      <c r="P230" s="119"/>
      <c r="Q230" s="119"/>
      <c r="R230" s="119"/>
      <c r="S230" s="119"/>
      <c r="T230" s="119"/>
      <c r="U230" s="38"/>
      <c r="V230" s="38"/>
      <c r="W230" s="38"/>
      <c r="X230" s="38"/>
      <c r="Y230" s="49" t="s">
        <v>301</v>
      </c>
      <c r="Z230" s="119" t="s">
        <v>31</v>
      </c>
      <c r="AA230" s="44" t="s">
        <v>32</v>
      </c>
      <c r="AB230" s="44" t="s">
        <v>32</v>
      </c>
      <c r="AC230" s="44" t="s">
        <v>32</v>
      </c>
      <c r="AD230" s="44" t="s">
        <v>32</v>
      </c>
      <c r="AE230" s="44" t="s">
        <v>32</v>
      </c>
      <c r="AF230" s="44" t="s">
        <v>32</v>
      </c>
      <c r="AG230" s="44" t="s">
        <v>32</v>
      </c>
      <c r="AH230" s="44">
        <v>2019</v>
      </c>
    </row>
    <row r="231" spans="1:34" ht="38.25" x14ac:dyDescent="0.2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119"/>
      <c r="P231" s="119"/>
      <c r="Q231" s="119"/>
      <c r="R231" s="119"/>
      <c r="S231" s="119"/>
      <c r="T231" s="119"/>
      <c r="U231" s="38"/>
      <c r="V231" s="38"/>
      <c r="W231" s="38"/>
      <c r="X231" s="38"/>
      <c r="Y231" s="13" t="s">
        <v>302</v>
      </c>
      <c r="Z231" s="119" t="s">
        <v>33</v>
      </c>
      <c r="AA231" s="44">
        <v>8</v>
      </c>
      <c r="AB231" s="44">
        <v>5</v>
      </c>
      <c r="AC231" s="44">
        <v>5</v>
      </c>
      <c r="AD231" s="44">
        <v>5</v>
      </c>
      <c r="AE231" s="44">
        <v>5</v>
      </c>
      <c r="AF231" s="44">
        <v>5</v>
      </c>
      <c r="AG231" s="44">
        <f>SUM(AA231:AF231)</f>
        <v>33</v>
      </c>
      <c r="AH231" s="44">
        <v>2019</v>
      </c>
    </row>
    <row r="232" spans="1:34" ht="51.75" x14ac:dyDescent="0.2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119"/>
      <c r="P232" s="119"/>
      <c r="Q232" s="119"/>
      <c r="R232" s="119"/>
      <c r="S232" s="119"/>
      <c r="T232" s="119"/>
      <c r="U232" s="38"/>
      <c r="V232" s="38"/>
      <c r="W232" s="38"/>
      <c r="X232" s="38"/>
      <c r="Y232" s="46" t="s">
        <v>303</v>
      </c>
      <c r="Z232" s="119" t="s">
        <v>31</v>
      </c>
      <c r="AA232" s="44" t="s">
        <v>32</v>
      </c>
      <c r="AB232" s="44" t="s">
        <v>32</v>
      </c>
      <c r="AC232" s="44" t="s">
        <v>32</v>
      </c>
      <c r="AD232" s="44" t="s">
        <v>32</v>
      </c>
      <c r="AE232" s="44" t="s">
        <v>32</v>
      </c>
      <c r="AF232" s="44" t="s">
        <v>32</v>
      </c>
      <c r="AG232" s="44" t="s">
        <v>32</v>
      </c>
      <c r="AH232" s="44">
        <v>2019</v>
      </c>
    </row>
    <row r="233" spans="1:34" ht="51" x14ac:dyDescent="0.2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119"/>
      <c r="P233" s="119"/>
      <c r="Q233" s="119"/>
      <c r="R233" s="119"/>
      <c r="S233" s="119"/>
      <c r="T233" s="119"/>
      <c r="U233" s="38"/>
      <c r="V233" s="38"/>
      <c r="W233" s="38"/>
      <c r="X233" s="38"/>
      <c r="Y233" s="50" t="s">
        <v>304</v>
      </c>
      <c r="Z233" s="119" t="s">
        <v>33</v>
      </c>
      <c r="AA233" s="44">
        <v>120</v>
      </c>
      <c r="AB233" s="44">
        <v>130</v>
      </c>
      <c r="AC233" s="44">
        <v>130</v>
      </c>
      <c r="AD233" s="44">
        <v>130</v>
      </c>
      <c r="AE233" s="44">
        <v>130</v>
      </c>
      <c r="AF233" s="44">
        <v>130</v>
      </c>
      <c r="AG233" s="44">
        <f>SUM(AA233:AF233)</f>
        <v>770</v>
      </c>
      <c r="AH233" s="44">
        <v>2019</v>
      </c>
    </row>
    <row r="234" spans="1:34" ht="51" x14ac:dyDescent="0.2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119"/>
      <c r="P234" s="119"/>
      <c r="Q234" s="119"/>
      <c r="R234" s="119"/>
      <c r="S234" s="119"/>
      <c r="T234" s="119"/>
      <c r="U234" s="38"/>
      <c r="V234" s="38"/>
      <c r="W234" s="38"/>
      <c r="X234" s="38"/>
      <c r="Y234" s="47" t="s">
        <v>305</v>
      </c>
      <c r="Z234" s="119" t="s">
        <v>31</v>
      </c>
      <c r="AA234" s="44" t="s">
        <v>32</v>
      </c>
      <c r="AB234" s="44" t="s">
        <v>32</v>
      </c>
      <c r="AC234" s="44" t="s">
        <v>32</v>
      </c>
      <c r="AD234" s="44" t="s">
        <v>32</v>
      </c>
      <c r="AE234" s="44" t="s">
        <v>32</v>
      </c>
      <c r="AF234" s="44" t="s">
        <v>32</v>
      </c>
      <c r="AG234" s="44" t="s">
        <v>32</v>
      </c>
      <c r="AH234" s="44">
        <v>2019</v>
      </c>
    </row>
    <row r="235" spans="1:34" ht="38.25" x14ac:dyDescent="0.2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119"/>
      <c r="P235" s="119"/>
      <c r="Q235" s="119"/>
      <c r="R235" s="119"/>
      <c r="S235" s="119"/>
      <c r="T235" s="119"/>
      <c r="U235" s="38"/>
      <c r="V235" s="38"/>
      <c r="W235" s="38"/>
      <c r="X235" s="38"/>
      <c r="Y235" s="13" t="s">
        <v>306</v>
      </c>
      <c r="Z235" s="119" t="s">
        <v>35</v>
      </c>
      <c r="AA235" s="44">
        <v>1</v>
      </c>
      <c r="AB235" s="44">
        <v>1</v>
      </c>
      <c r="AC235" s="44">
        <v>1</v>
      </c>
      <c r="AD235" s="44">
        <v>1</v>
      </c>
      <c r="AE235" s="44">
        <v>1</v>
      </c>
      <c r="AF235" s="44">
        <v>1</v>
      </c>
      <c r="AG235" s="44">
        <f>SUM(AA235:AF235)</f>
        <v>6</v>
      </c>
      <c r="AH235" s="44">
        <v>2019</v>
      </c>
    </row>
    <row r="236" spans="1:34" ht="51" x14ac:dyDescent="0.2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119"/>
      <c r="P236" s="119"/>
      <c r="Q236" s="119"/>
      <c r="R236" s="119"/>
      <c r="S236" s="119"/>
      <c r="T236" s="119"/>
      <c r="U236" s="38"/>
      <c r="V236" s="38"/>
      <c r="W236" s="38"/>
      <c r="X236" s="38"/>
      <c r="Y236" s="11" t="s">
        <v>1</v>
      </c>
      <c r="Z236" s="119" t="s">
        <v>31</v>
      </c>
      <c r="AA236" s="44" t="s">
        <v>32</v>
      </c>
      <c r="AB236" s="44" t="s">
        <v>32</v>
      </c>
      <c r="AC236" s="44" t="s">
        <v>32</v>
      </c>
      <c r="AD236" s="44" t="s">
        <v>32</v>
      </c>
      <c r="AE236" s="44" t="s">
        <v>32</v>
      </c>
      <c r="AF236" s="44" t="s">
        <v>32</v>
      </c>
      <c r="AG236" s="44" t="s">
        <v>32</v>
      </c>
      <c r="AH236" s="44">
        <v>2019</v>
      </c>
    </row>
    <row r="237" spans="1:34" ht="25.5" x14ac:dyDescent="0.2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119"/>
      <c r="P237" s="119"/>
      <c r="Q237" s="119"/>
      <c r="R237" s="119"/>
      <c r="S237" s="119"/>
      <c r="T237" s="119"/>
      <c r="U237" s="38"/>
      <c r="V237" s="38"/>
      <c r="W237" s="38"/>
      <c r="X237" s="38"/>
      <c r="Y237" s="12" t="s">
        <v>177</v>
      </c>
      <c r="Z237" s="119" t="s">
        <v>35</v>
      </c>
      <c r="AA237" s="44">
        <v>6</v>
      </c>
      <c r="AB237" s="44">
        <v>6</v>
      </c>
      <c r="AC237" s="44">
        <v>6</v>
      </c>
      <c r="AD237" s="44">
        <v>7</v>
      </c>
      <c r="AE237" s="44">
        <v>7</v>
      </c>
      <c r="AF237" s="44">
        <v>7</v>
      </c>
      <c r="AG237" s="44">
        <f>SUM(AA237:AF237)</f>
        <v>39</v>
      </c>
      <c r="AH237" s="44">
        <v>2019</v>
      </c>
    </row>
    <row r="238" spans="1:34" ht="25.5" x14ac:dyDescent="0.2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119"/>
      <c r="P238" s="119"/>
      <c r="Q238" s="119"/>
      <c r="R238" s="119"/>
      <c r="S238" s="119"/>
      <c r="T238" s="119"/>
      <c r="U238" s="38"/>
      <c r="V238" s="38"/>
      <c r="W238" s="38"/>
      <c r="X238" s="38"/>
      <c r="Y238" s="12" t="s">
        <v>179</v>
      </c>
      <c r="Z238" s="119" t="s">
        <v>35</v>
      </c>
      <c r="AA238" s="44">
        <v>6</v>
      </c>
      <c r="AB238" s="44">
        <v>6</v>
      </c>
      <c r="AC238" s="44">
        <v>6</v>
      </c>
      <c r="AD238" s="44">
        <v>7</v>
      </c>
      <c r="AE238" s="44">
        <v>7</v>
      </c>
      <c r="AF238" s="44">
        <v>7</v>
      </c>
      <c r="AG238" s="44">
        <f>SUM(AA238:AF238)</f>
        <v>39</v>
      </c>
      <c r="AH238" s="44">
        <v>2019</v>
      </c>
    </row>
    <row r="239" spans="1:34" ht="38.25" x14ac:dyDescent="0.2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119"/>
      <c r="P239" s="119"/>
      <c r="Q239" s="119"/>
      <c r="R239" s="119"/>
      <c r="S239" s="119"/>
      <c r="T239" s="119"/>
      <c r="U239" s="38"/>
      <c r="V239" s="38"/>
      <c r="W239" s="38"/>
      <c r="X239" s="38"/>
      <c r="Y239" s="12" t="s">
        <v>178</v>
      </c>
      <c r="Z239" s="119" t="s">
        <v>35</v>
      </c>
      <c r="AA239" s="44">
        <v>6</v>
      </c>
      <c r="AB239" s="44">
        <v>6</v>
      </c>
      <c r="AC239" s="44">
        <v>6</v>
      </c>
      <c r="AD239" s="44">
        <v>7</v>
      </c>
      <c r="AE239" s="44">
        <v>7</v>
      </c>
      <c r="AF239" s="44">
        <v>7</v>
      </c>
      <c r="AG239" s="44">
        <f>SUM(AA239:AF239)</f>
        <v>39</v>
      </c>
      <c r="AH239" s="44">
        <v>2019</v>
      </c>
    </row>
    <row r="240" spans="1:34" ht="38.25" x14ac:dyDescent="0.2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119"/>
      <c r="P240" s="119"/>
      <c r="Q240" s="119"/>
      <c r="R240" s="119"/>
      <c r="S240" s="119"/>
      <c r="T240" s="119"/>
      <c r="U240" s="38"/>
      <c r="V240" s="38"/>
      <c r="W240" s="38"/>
      <c r="X240" s="38"/>
      <c r="Y240" s="47" t="s">
        <v>307</v>
      </c>
      <c r="Z240" s="119" t="s">
        <v>31</v>
      </c>
      <c r="AA240" s="44" t="s">
        <v>32</v>
      </c>
      <c r="AB240" s="44" t="s">
        <v>32</v>
      </c>
      <c r="AC240" s="44" t="s">
        <v>32</v>
      </c>
      <c r="AD240" s="44" t="s">
        <v>32</v>
      </c>
      <c r="AE240" s="44" t="s">
        <v>32</v>
      </c>
      <c r="AF240" s="44" t="s">
        <v>32</v>
      </c>
      <c r="AG240" s="44" t="s">
        <v>32</v>
      </c>
      <c r="AH240" s="44">
        <v>2019</v>
      </c>
    </row>
    <row r="241" spans="1:34" ht="52.5" customHeight="1" x14ac:dyDescent="0.2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119"/>
      <c r="P241" s="119"/>
      <c r="Q241" s="119"/>
      <c r="R241" s="119"/>
      <c r="S241" s="119"/>
      <c r="T241" s="119"/>
      <c r="U241" s="38"/>
      <c r="V241" s="38"/>
      <c r="W241" s="38"/>
      <c r="X241" s="38"/>
      <c r="Y241" s="13" t="s">
        <v>308</v>
      </c>
      <c r="Z241" s="119" t="s">
        <v>35</v>
      </c>
      <c r="AA241" s="44">
        <v>17</v>
      </c>
      <c r="AB241" s="44">
        <v>21</v>
      </c>
      <c r="AC241" s="44">
        <v>21</v>
      </c>
      <c r="AD241" s="44">
        <v>23</v>
      </c>
      <c r="AE241" s="44">
        <v>25</v>
      </c>
      <c r="AF241" s="44">
        <v>25</v>
      </c>
      <c r="AG241" s="44">
        <f>SUM(AA241:AF241)</f>
        <v>132</v>
      </c>
      <c r="AH241" s="44">
        <v>2019</v>
      </c>
    </row>
    <row r="242" spans="1:34" ht="52.5" customHeight="1" x14ac:dyDescent="0.2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119"/>
      <c r="P242" s="119"/>
      <c r="Q242" s="119"/>
      <c r="R242" s="119"/>
      <c r="S242" s="119"/>
      <c r="T242" s="119"/>
      <c r="U242" s="38"/>
      <c r="V242" s="38"/>
      <c r="W242" s="38"/>
      <c r="X242" s="38"/>
      <c r="Y242" s="13" t="s">
        <v>309</v>
      </c>
      <c r="Z242" s="119" t="s">
        <v>35</v>
      </c>
      <c r="AA242" s="44">
        <v>8</v>
      </c>
      <c r="AB242" s="44">
        <v>8</v>
      </c>
      <c r="AC242" s="44">
        <v>8</v>
      </c>
      <c r="AD242" s="44">
        <v>8</v>
      </c>
      <c r="AE242" s="44">
        <v>8</v>
      </c>
      <c r="AF242" s="44">
        <v>8</v>
      </c>
      <c r="AG242" s="44">
        <f>SUM(AA242:AF242)</f>
        <v>48</v>
      </c>
      <c r="AH242" s="44">
        <v>2019</v>
      </c>
    </row>
    <row r="243" spans="1:34" ht="52.5" customHeight="1" x14ac:dyDescent="0.2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119"/>
      <c r="P243" s="119"/>
      <c r="Q243" s="119"/>
      <c r="R243" s="119"/>
      <c r="S243" s="119"/>
      <c r="T243" s="119"/>
      <c r="U243" s="38"/>
      <c r="V243" s="38"/>
      <c r="W243" s="38"/>
      <c r="X243" s="38"/>
      <c r="Y243" s="13" t="s">
        <v>310</v>
      </c>
      <c r="Z243" s="119" t="s">
        <v>35</v>
      </c>
      <c r="AA243" s="44">
        <v>680</v>
      </c>
      <c r="AB243" s="44">
        <v>680</v>
      </c>
      <c r="AC243" s="44">
        <v>680</v>
      </c>
      <c r="AD243" s="44">
        <v>680</v>
      </c>
      <c r="AE243" s="44">
        <v>680</v>
      </c>
      <c r="AF243" s="44">
        <v>680</v>
      </c>
      <c r="AG243" s="44">
        <f>SUM(AA243:AF243)</f>
        <v>4080</v>
      </c>
      <c r="AH243" s="44">
        <v>2019</v>
      </c>
    </row>
    <row r="244" spans="1:34" ht="52.5" customHeight="1" x14ac:dyDescent="0.2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119"/>
      <c r="P244" s="119"/>
      <c r="Q244" s="119"/>
      <c r="R244" s="119"/>
      <c r="S244" s="119"/>
      <c r="T244" s="119"/>
      <c r="U244" s="38"/>
      <c r="V244" s="38"/>
      <c r="W244" s="38"/>
      <c r="X244" s="38"/>
      <c r="Y244" s="13" t="s">
        <v>311</v>
      </c>
      <c r="Z244" s="119" t="s">
        <v>35</v>
      </c>
      <c r="AA244" s="44">
        <v>515</v>
      </c>
      <c r="AB244" s="44">
        <v>515</v>
      </c>
      <c r="AC244" s="44">
        <v>515</v>
      </c>
      <c r="AD244" s="44">
        <v>515</v>
      </c>
      <c r="AE244" s="44">
        <v>515</v>
      </c>
      <c r="AF244" s="44">
        <v>515</v>
      </c>
      <c r="AG244" s="44">
        <f>SUM(AA244:AF244)</f>
        <v>3090</v>
      </c>
      <c r="AH244" s="44">
        <v>2019</v>
      </c>
    </row>
    <row r="245" spans="1:34" ht="38.25" x14ac:dyDescent="0.2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119"/>
      <c r="P245" s="119"/>
      <c r="Q245" s="119"/>
      <c r="R245" s="119"/>
      <c r="S245" s="119"/>
      <c r="T245" s="119"/>
      <c r="U245" s="38"/>
      <c r="V245" s="38"/>
      <c r="W245" s="38"/>
      <c r="X245" s="38"/>
      <c r="Y245" s="13" t="s">
        <v>417</v>
      </c>
      <c r="Z245" s="119" t="s">
        <v>31</v>
      </c>
      <c r="AA245" s="44" t="s">
        <v>32</v>
      </c>
      <c r="AB245" s="44" t="s">
        <v>32</v>
      </c>
      <c r="AC245" s="44" t="s">
        <v>32</v>
      </c>
      <c r="AD245" s="44" t="s">
        <v>32</v>
      </c>
      <c r="AE245" s="44" t="s">
        <v>32</v>
      </c>
      <c r="AF245" s="44" t="s">
        <v>32</v>
      </c>
      <c r="AG245" s="44" t="s">
        <v>32</v>
      </c>
      <c r="AH245" s="44">
        <v>2019</v>
      </c>
    </row>
    <row r="246" spans="1:34" ht="25.5" x14ac:dyDescent="0.2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119"/>
      <c r="P246" s="119"/>
      <c r="Q246" s="119"/>
      <c r="R246" s="119"/>
      <c r="S246" s="119"/>
      <c r="T246" s="119"/>
      <c r="U246" s="38"/>
      <c r="V246" s="38"/>
      <c r="W246" s="38"/>
      <c r="X246" s="38"/>
      <c r="Y246" s="13" t="s">
        <v>418</v>
      </c>
      <c r="Z246" s="119" t="s">
        <v>35</v>
      </c>
      <c r="AA246" s="44">
        <v>1</v>
      </c>
      <c r="AB246" s="44">
        <v>1</v>
      </c>
      <c r="AC246" s="44">
        <v>1</v>
      </c>
      <c r="AD246" s="44">
        <v>1</v>
      </c>
      <c r="AE246" s="44">
        <v>1</v>
      </c>
      <c r="AF246" s="44">
        <v>1</v>
      </c>
      <c r="AG246" s="44">
        <v>6</v>
      </c>
      <c r="AH246" s="44">
        <v>2019</v>
      </c>
    </row>
    <row r="247" spans="1:34" ht="63.75" x14ac:dyDescent="0.2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119"/>
      <c r="P247" s="119"/>
      <c r="Q247" s="119"/>
      <c r="R247" s="119"/>
      <c r="S247" s="119"/>
      <c r="T247" s="119"/>
      <c r="U247" s="38"/>
      <c r="V247" s="38"/>
      <c r="W247" s="38"/>
      <c r="X247" s="38"/>
      <c r="Y247" s="13" t="s">
        <v>419</v>
      </c>
      <c r="Z247" s="119" t="s">
        <v>31</v>
      </c>
      <c r="AA247" s="44" t="s">
        <v>32</v>
      </c>
      <c r="AB247" s="44" t="s">
        <v>32</v>
      </c>
      <c r="AC247" s="44" t="s">
        <v>32</v>
      </c>
      <c r="AD247" s="44" t="s">
        <v>32</v>
      </c>
      <c r="AE247" s="44" t="s">
        <v>32</v>
      </c>
      <c r="AF247" s="44" t="s">
        <v>32</v>
      </c>
      <c r="AG247" s="44" t="s">
        <v>32</v>
      </c>
      <c r="AH247" s="44">
        <v>2019</v>
      </c>
    </row>
    <row r="248" spans="1:34" ht="63.75" x14ac:dyDescent="0.2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119"/>
      <c r="P248" s="119"/>
      <c r="Q248" s="119"/>
      <c r="R248" s="119"/>
      <c r="S248" s="119"/>
      <c r="T248" s="119"/>
      <c r="U248" s="38"/>
      <c r="V248" s="38"/>
      <c r="W248" s="38"/>
      <c r="X248" s="38"/>
      <c r="Y248" s="13" t="s">
        <v>446</v>
      </c>
      <c r="Z248" s="119" t="s">
        <v>35</v>
      </c>
      <c r="AA248" s="44">
        <v>1</v>
      </c>
      <c r="AB248" s="44">
        <v>1</v>
      </c>
      <c r="AC248" s="44">
        <v>1</v>
      </c>
      <c r="AD248" s="44">
        <v>1</v>
      </c>
      <c r="AE248" s="44">
        <v>1</v>
      </c>
      <c r="AF248" s="44">
        <v>1</v>
      </c>
      <c r="AG248" s="44">
        <f>SUM(AA248:AF248)</f>
        <v>6</v>
      </c>
      <c r="AH248" s="44">
        <v>2019</v>
      </c>
    </row>
    <row r="249" spans="1:34" ht="56.25" customHeight="1" x14ac:dyDescent="0.2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119"/>
      <c r="P249" s="119"/>
      <c r="Q249" s="119"/>
      <c r="R249" s="119"/>
      <c r="S249" s="119"/>
      <c r="T249" s="119"/>
      <c r="U249" s="38"/>
      <c r="V249" s="38"/>
      <c r="W249" s="38"/>
      <c r="X249" s="38"/>
      <c r="Y249" s="13" t="s">
        <v>352</v>
      </c>
      <c r="Z249" s="119" t="s">
        <v>31</v>
      </c>
      <c r="AA249" s="44" t="s">
        <v>32</v>
      </c>
      <c r="AB249" s="44" t="s">
        <v>32</v>
      </c>
      <c r="AC249" s="44" t="s">
        <v>32</v>
      </c>
      <c r="AD249" s="44" t="s">
        <v>32</v>
      </c>
      <c r="AE249" s="44" t="s">
        <v>32</v>
      </c>
      <c r="AF249" s="44" t="s">
        <v>32</v>
      </c>
      <c r="AG249" s="44" t="s">
        <v>32</v>
      </c>
      <c r="AH249" s="44">
        <v>2019</v>
      </c>
    </row>
    <row r="250" spans="1:34" ht="63.75" x14ac:dyDescent="0.2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119"/>
      <c r="P250" s="119"/>
      <c r="Q250" s="119"/>
      <c r="R250" s="119"/>
      <c r="S250" s="119"/>
      <c r="T250" s="119"/>
      <c r="U250" s="38"/>
      <c r="V250" s="38"/>
      <c r="W250" s="38"/>
      <c r="X250" s="38"/>
      <c r="Y250" s="13" t="s">
        <v>312</v>
      </c>
      <c r="Z250" s="119" t="s">
        <v>35</v>
      </c>
      <c r="AA250" s="44">
        <v>3</v>
      </c>
      <c r="AB250" s="44">
        <v>3</v>
      </c>
      <c r="AC250" s="44">
        <v>3</v>
      </c>
      <c r="AD250" s="44">
        <v>3</v>
      </c>
      <c r="AE250" s="44">
        <v>3</v>
      </c>
      <c r="AF250" s="44">
        <v>3</v>
      </c>
      <c r="AG250" s="44">
        <v>18</v>
      </c>
      <c r="AH250" s="44">
        <v>2019</v>
      </c>
    </row>
    <row r="251" spans="1:34" ht="63.75" x14ac:dyDescent="0.2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119"/>
      <c r="P251" s="119"/>
      <c r="Q251" s="119"/>
      <c r="R251" s="119"/>
      <c r="S251" s="119"/>
      <c r="T251" s="119"/>
      <c r="U251" s="38"/>
      <c r="V251" s="38"/>
      <c r="W251" s="38"/>
      <c r="X251" s="38"/>
      <c r="Y251" s="13" t="s">
        <v>353</v>
      </c>
      <c r="Z251" s="119" t="s">
        <v>31</v>
      </c>
      <c r="AA251" s="44" t="s">
        <v>32</v>
      </c>
      <c r="AB251" s="44" t="s">
        <v>32</v>
      </c>
      <c r="AC251" s="44" t="s">
        <v>32</v>
      </c>
      <c r="AD251" s="44" t="s">
        <v>32</v>
      </c>
      <c r="AE251" s="44" t="s">
        <v>32</v>
      </c>
      <c r="AF251" s="44" t="s">
        <v>32</v>
      </c>
      <c r="AG251" s="44" t="s">
        <v>32</v>
      </c>
      <c r="AH251" s="44">
        <v>2019</v>
      </c>
    </row>
    <row r="252" spans="1:34" ht="102" x14ac:dyDescent="0.2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119"/>
      <c r="P252" s="119"/>
      <c r="Q252" s="119"/>
      <c r="R252" s="119"/>
      <c r="S252" s="119"/>
      <c r="T252" s="119"/>
      <c r="U252" s="38"/>
      <c r="V252" s="38"/>
      <c r="W252" s="38"/>
      <c r="X252" s="38"/>
      <c r="Y252" s="13" t="s">
        <v>313</v>
      </c>
      <c r="Z252" s="119" t="s">
        <v>35</v>
      </c>
      <c r="AA252" s="44">
        <v>3</v>
      </c>
      <c r="AB252" s="44">
        <v>3</v>
      </c>
      <c r="AC252" s="44">
        <v>3</v>
      </c>
      <c r="AD252" s="44">
        <v>3</v>
      </c>
      <c r="AE252" s="44">
        <v>3</v>
      </c>
      <c r="AF252" s="44">
        <v>3</v>
      </c>
      <c r="AG252" s="44">
        <v>18</v>
      </c>
      <c r="AH252" s="44">
        <v>2019</v>
      </c>
    </row>
    <row r="253" spans="1:34" ht="51" x14ac:dyDescent="0.2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119"/>
      <c r="P253" s="119"/>
      <c r="Q253" s="119"/>
      <c r="R253" s="119"/>
      <c r="S253" s="119"/>
      <c r="T253" s="119"/>
      <c r="U253" s="38"/>
      <c r="V253" s="38"/>
      <c r="W253" s="38"/>
      <c r="X253" s="38"/>
      <c r="Y253" s="13" t="s">
        <v>314</v>
      </c>
      <c r="Z253" s="119" t="s">
        <v>35</v>
      </c>
      <c r="AA253" s="44">
        <v>3</v>
      </c>
      <c r="AB253" s="44">
        <v>3</v>
      </c>
      <c r="AC253" s="44">
        <v>3</v>
      </c>
      <c r="AD253" s="44">
        <v>3</v>
      </c>
      <c r="AE253" s="44">
        <v>3</v>
      </c>
      <c r="AF253" s="44">
        <v>3</v>
      </c>
      <c r="AG253" s="44">
        <v>18</v>
      </c>
      <c r="AH253" s="44">
        <v>2019</v>
      </c>
    </row>
    <row r="254" spans="1:34" ht="63.75" x14ac:dyDescent="0.2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119"/>
      <c r="P254" s="119"/>
      <c r="Q254" s="119"/>
      <c r="R254" s="119"/>
      <c r="S254" s="119"/>
      <c r="T254" s="119"/>
      <c r="U254" s="38"/>
      <c r="V254" s="38"/>
      <c r="W254" s="38"/>
      <c r="X254" s="38"/>
      <c r="Y254" s="13" t="s">
        <v>315</v>
      </c>
      <c r="Z254" s="119" t="s">
        <v>35</v>
      </c>
      <c r="AA254" s="44">
        <v>12</v>
      </c>
      <c r="AB254" s="44">
        <v>12</v>
      </c>
      <c r="AC254" s="44">
        <v>12</v>
      </c>
      <c r="AD254" s="44">
        <v>12</v>
      </c>
      <c r="AE254" s="44">
        <v>12</v>
      </c>
      <c r="AF254" s="44">
        <v>12</v>
      </c>
      <c r="AG254" s="44">
        <v>72</v>
      </c>
      <c r="AH254" s="44">
        <v>2019</v>
      </c>
    </row>
    <row r="255" spans="1:34" ht="63.75" x14ac:dyDescent="0.2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119"/>
      <c r="P255" s="119"/>
      <c r="Q255" s="119"/>
      <c r="R255" s="119"/>
      <c r="S255" s="119"/>
      <c r="T255" s="119"/>
      <c r="U255" s="38"/>
      <c r="V255" s="38"/>
      <c r="W255" s="38"/>
      <c r="X255" s="38"/>
      <c r="Y255" s="13" t="s">
        <v>316</v>
      </c>
      <c r="Z255" s="119" t="s">
        <v>35</v>
      </c>
      <c r="AA255" s="44">
        <v>3</v>
      </c>
      <c r="AB255" s="44">
        <v>3</v>
      </c>
      <c r="AC255" s="44">
        <v>3</v>
      </c>
      <c r="AD255" s="44">
        <v>3</v>
      </c>
      <c r="AE255" s="44">
        <v>3</v>
      </c>
      <c r="AF255" s="44">
        <v>3</v>
      </c>
      <c r="AG255" s="44">
        <v>18</v>
      </c>
      <c r="AH255" s="44">
        <v>2019</v>
      </c>
    </row>
    <row r="256" spans="1:34" ht="102" x14ac:dyDescent="0.2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119"/>
      <c r="P256" s="119"/>
      <c r="Q256" s="119"/>
      <c r="R256" s="119"/>
      <c r="S256" s="119"/>
      <c r="T256" s="119"/>
      <c r="U256" s="38"/>
      <c r="V256" s="38"/>
      <c r="W256" s="38"/>
      <c r="X256" s="38"/>
      <c r="Y256" s="13" t="s">
        <v>420</v>
      </c>
      <c r="Z256" s="119" t="s">
        <v>31</v>
      </c>
      <c r="AA256" s="44" t="s">
        <v>32</v>
      </c>
      <c r="AB256" s="44" t="s">
        <v>32</v>
      </c>
      <c r="AC256" s="44" t="s">
        <v>32</v>
      </c>
      <c r="AD256" s="44" t="s">
        <v>32</v>
      </c>
      <c r="AE256" s="44" t="s">
        <v>32</v>
      </c>
      <c r="AF256" s="44" t="s">
        <v>32</v>
      </c>
      <c r="AG256" s="44" t="s">
        <v>32</v>
      </c>
      <c r="AH256" s="44">
        <v>2019</v>
      </c>
    </row>
    <row r="257" spans="1:34" ht="51.75" x14ac:dyDescent="0.2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119"/>
      <c r="P257" s="119"/>
      <c r="Q257" s="119"/>
      <c r="R257" s="119"/>
      <c r="S257" s="119"/>
      <c r="T257" s="119"/>
      <c r="U257" s="38"/>
      <c r="V257" s="38"/>
      <c r="W257" s="38"/>
      <c r="X257" s="38"/>
      <c r="Y257" s="110" t="s">
        <v>440</v>
      </c>
      <c r="Z257" s="119" t="s">
        <v>35</v>
      </c>
      <c r="AA257" s="44">
        <v>1</v>
      </c>
      <c r="AB257" s="44">
        <v>0</v>
      </c>
      <c r="AC257" s="44">
        <v>1</v>
      </c>
      <c r="AD257" s="44">
        <v>0</v>
      </c>
      <c r="AE257" s="44">
        <v>1</v>
      </c>
      <c r="AF257" s="44">
        <v>0</v>
      </c>
      <c r="AG257" s="44">
        <f>SUM(AA257:AF257)</f>
        <v>3</v>
      </c>
      <c r="AH257" s="44">
        <v>2019</v>
      </c>
    </row>
    <row r="258" spans="1:34" ht="63.75" x14ac:dyDescent="0.2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119"/>
      <c r="P258" s="119"/>
      <c r="Q258" s="119"/>
      <c r="R258" s="119"/>
      <c r="S258" s="119"/>
      <c r="T258" s="119"/>
      <c r="U258" s="38"/>
      <c r="V258" s="38"/>
      <c r="W258" s="38"/>
      <c r="X258" s="38"/>
      <c r="Y258" s="13" t="s">
        <v>354</v>
      </c>
      <c r="Z258" s="119" t="s">
        <v>31</v>
      </c>
      <c r="AA258" s="44" t="s">
        <v>32</v>
      </c>
      <c r="AB258" s="44" t="s">
        <v>32</v>
      </c>
      <c r="AC258" s="44" t="s">
        <v>32</v>
      </c>
      <c r="AD258" s="44" t="s">
        <v>32</v>
      </c>
      <c r="AE258" s="44" t="s">
        <v>32</v>
      </c>
      <c r="AF258" s="44" t="s">
        <v>32</v>
      </c>
      <c r="AG258" s="44" t="s">
        <v>32</v>
      </c>
      <c r="AH258" s="44">
        <v>2019</v>
      </c>
    </row>
    <row r="259" spans="1:34" ht="63.75" x14ac:dyDescent="0.2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119"/>
      <c r="P259" s="119"/>
      <c r="Q259" s="119"/>
      <c r="R259" s="119"/>
      <c r="S259" s="119"/>
      <c r="T259" s="119"/>
      <c r="U259" s="38"/>
      <c r="V259" s="38"/>
      <c r="W259" s="38"/>
      <c r="X259" s="38"/>
      <c r="Y259" s="13" t="s">
        <v>317</v>
      </c>
      <c r="Z259" s="119" t="s">
        <v>35</v>
      </c>
      <c r="AA259" s="44">
        <v>12</v>
      </c>
      <c r="AB259" s="44">
        <v>12</v>
      </c>
      <c r="AC259" s="44">
        <v>12</v>
      </c>
      <c r="AD259" s="44">
        <v>12</v>
      </c>
      <c r="AE259" s="44">
        <v>12</v>
      </c>
      <c r="AF259" s="44">
        <v>12</v>
      </c>
      <c r="AG259" s="44">
        <v>72</v>
      </c>
      <c r="AH259" s="44">
        <v>2019</v>
      </c>
    </row>
    <row r="260" spans="1:34" ht="38.25" x14ac:dyDescent="0.2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119"/>
      <c r="P260" s="119"/>
      <c r="Q260" s="119"/>
      <c r="R260" s="119"/>
      <c r="S260" s="119"/>
      <c r="T260" s="119"/>
      <c r="U260" s="38"/>
      <c r="V260" s="38"/>
      <c r="W260" s="38"/>
      <c r="X260" s="38"/>
      <c r="Y260" s="13" t="s">
        <v>355</v>
      </c>
      <c r="Z260" s="119" t="s">
        <v>31</v>
      </c>
      <c r="AA260" s="44" t="s">
        <v>32</v>
      </c>
      <c r="AB260" s="44" t="s">
        <v>32</v>
      </c>
      <c r="AC260" s="44" t="s">
        <v>32</v>
      </c>
      <c r="AD260" s="44" t="s">
        <v>32</v>
      </c>
      <c r="AE260" s="44" t="s">
        <v>32</v>
      </c>
      <c r="AF260" s="44" t="s">
        <v>32</v>
      </c>
      <c r="AG260" s="44" t="s">
        <v>32</v>
      </c>
      <c r="AH260" s="44">
        <v>2019</v>
      </c>
    </row>
    <row r="261" spans="1:34" ht="25.5" x14ac:dyDescent="0.2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119"/>
      <c r="P261" s="119"/>
      <c r="Q261" s="119"/>
      <c r="R261" s="119"/>
      <c r="S261" s="119"/>
      <c r="T261" s="119"/>
      <c r="U261" s="38"/>
      <c r="V261" s="38"/>
      <c r="W261" s="38"/>
      <c r="X261" s="38"/>
      <c r="Y261" s="13" t="s">
        <v>318</v>
      </c>
      <c r="Z261" s="119" t="s">
        <v>35</v>
      </c>
      <c r="AA261" s="44">
        <v>12</v>
      </c>
      <c r="AB261" s="44">
        <v>12</v>
      </c>
      <c r="AC261" s="44">
        <v>12</v>
      </c>
      <c r="AD261" s="44">
        <v>12</v>
      </c>
      <c r="AE261" s="44">
        <v>12</v>
      </c>
      <c r="AF261" s="44">
        <v>12</v>
      </c>
      <c r="AG261" s="44">
        <v>72</v>
      </c>
      <c r="AH261" s="44">
        <v>2019</v>
      </c>
    </row>
    <row r="262" spans="1:34" ht="38.25" x14ac:dyDescent="0.2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119"/>
      <c r="P262" s="119"/>
      <c r="Q262" s="119"/>
      <c r="R262" s="119"/>
      <c r="S262" s="119"/>
      <c r="T262" s="119"/>
      <c r="U262" s="38"/>
      <c r="V262" s="38"/>
      <c r="W262" s="38"/>
      <c r="X262" s="38"/>
      <c r="Y262" s="13" t="s">
        <v>319</v>
      </c>
      <c r="Z262" s="119" t="s">
        <v>35</v>
      </c>
      <c r="AA262" s="44">
        <v>47</v>
      </c>
      <c r="AB262" s="44">
        <v>47</v>
      </c>
      <c r="AC262" s="44">
        <v>47</v>
      </c>
      <c r="AD262" s="44">
        <v>47</v>
      </c>
      <c r="AE262" s="44">
        <v>47</v>
      </c>
      <c r="AF262" s="44">
        <v>47</v>
      </c>
      <c r="AG262" s="44">
        <v>282</v>
      </c>
      <c r="AH262" s="44">
        <v>2019</v>
      </c>
    </row>
    <row r="263" spans="1:34" ht="63.75" x14ac:dyDescent="0.2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119"/>
      <c r="P263" s="119"/>
      <c r="Q263" s="119"/>
      <c r="R263" s="119"/>
      <c r="S263" s="119"/>
      <c r="T263" s="119"/>
      <c r="U263" s="38"/>
      <c r="V263" s="38"/>
      <c r="W263" s="38"/>
      <c r="X263" s="38"/>
      <c r="Y263" s="48" t="s">
        <v>320</v>
      </c>
      <c r="Z263" s="119" t="s">
        <v>35</v>
      </c>
      <c r="AA263" s="44">
        <v>15</v>
      </c>
      <c r="AB263" s="44">
        <v>15</v>
      </c>
      <c r="AC263" s="44">
        <v>15</v>
      </c>
      <c r="AD263" s="44">
        <v>15</v>
      </c>
      <c r="AE263" s="44">
        <v>15</v>
      </c>
      <c r="AF263" s="44">
        <v>15</v>
      </c>
      <c r="AG263" s="44">
        <v>90</v>
      </c>
      <c r="AH263" s="44">
        <v>2019</v>
      </c>
    </row>
    <row r="264" spans="1:34" ht="63.75" x14ac:dyDescent="0.2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119"/>
      <c r="P264" s="119"/>
      <c r="Q264" s="119"/>
      <c r="R264" s="119"/>
      <c r="S264" s="119"/>
      <c r="T264" s="119"/>
      <c r="U264" s="38"/>
      <c r="V264" s="38"/>
      <c r="W264" s="38"/>
      <c r="X264" s="38"/>
      <c r="Y264" s="13" t="s">
        <v>356</v>
      </c>
      <c r="Z264" s="119" t="s">
        <v>31</v>
      </c>
      <c r="AA264" s="44" t="s">
        <v>32</v>
      </c>
      <c r="AB264" s="44" t="s">
        <v>32</v>
      </c>
      <c r="AC264" s="44" t="s">
        <v>32</v>
      </c>
      <c r="AD264" s="44" t="s">
        <v>32</v>
      </c>
      <c r="AE264" s="44" t="s">
        <v>32</v>
      </c>
      <c r="AF264" s="44" t="s">
        <v>32</v>
      </c>
      <c r="AG264" s="44" t="s">
        <v>32</v>
      </c>
      <c r="AH264" s="44">
        <v>2019</v>
      </c>
    </row>
    <row r="265" spans="1:34" ht="25.5" x14ac:dyDescent="0.2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119"/>
      <c r="P265" s="119"/>
      <c r="Q265" s="119"/>
      <c r="R265" s="119"/>
      <c r="S265" s="119"/>
      <c r="T265" s="119"/>
      <c r="U265" s="38"/>
      <c r="V265" s="38"/>
      <c r="W265" s="38"/>
      <c r="X265" s="38"/>
      <c r="Y265" s="13" t="s">
        <v>321</v>
      </c>
      <c r="Z265" s="119" t="s">
        <v>35</v>
      </c>
      <c r="AA265" s="44">
        <v>250</v>
      </c>
      <c r="AB265" s="44">
        <v>250</v>
      </c>
      <c r="AC265" s="44">
        <v>250</v>
      </c>
      <c r="AD265" s="44">
        <v>250</v>
      </c>
      <c r="AE265" s="44">
        <v>250</v>
      </c>
      <c r="AF265" s="44">
        <v>250</v>
      </c>
      <c r="AG265" s="44">
        <v>1500</v>
      </c>
      <c r="AH265" s="44">
        <v>2019</v>
      </c>
    </row>
    <row r="266" spans="1:34" ht="51" x14ac:dyDescent="0.2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119"/>
      <c r="P266" s="119"/>
      <c r="Q266" s="119"/>
      <c r="R266" s="119"/>
      <c r="S266" s="119"/>
      <c r="T266" s="119"/>
      <c r="U266" s="38"/>
      <c r="V266" s="38"/>
      <c r="W266" s="38"/>
      <c r="X266" s="38"/>
      <c r="Y266" s="13" t="s">
        <v>357</v>
      </c>
      <c r="Z266" s="119" t="s">
        <v>31</v>
      </c>
      <c r="AA266" s="44" t="s">
        <v>32</v>
      </c>
      <c r="AB266" s="44" t="s">
        <v>32</v>
      </c>
      <c r="AC266" s="44" t="s">
        <v>32</v>
      </c>
      <c r="AD266" s="44" t="s">
        <v>32</v>
      </c>
      <c r="AE266" s="44" t="s">
        <v>32</v>
      </c>
      <c r="AF266" s="44" t="s">
        <v>32</v>
      </c>
      <c r="AG266" s="44" t="s">
        <v>32</v>
      </c>
      <c r="AH266" s="44">
        <v>2019</v>
      </c>
    </row>
    <row r="267" spans="1:34" ht="25.5" x14ac:dyDescent="0.2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119"/>
      <c r="P267" s="119"/>
      <c r="Q267" s="119"/>
      <c r="R267" s="119"/>
      <c r="S267" s="119"/>
      <c r="T267" s="119"/>
      <c r="U267" s="38"/>
      <c r="V267" s="38"/>
      <c r="W267" s="38"/>
      <c r="X267" s="38"/>
      <c r="Y267" s="13" t="s">
        <v>321</v>
      </c>
      <c r="Z267" s="119" t="s">
        <v>35</v>
      </c>
      <c r="AA267" s="44">
        <v>140</v>
      </c>
      <c r="AB267" s="44">
        <v>140</v>
      </c>
      <c r="AC267" s="44">
        <v>140</v>
      </c>
      <c r="AD267" s="44">
        <v>140</v>
      </c>
      <c r="AE267" s="44">
        <v>140</v>
      </c>
      <c r="AF267" s="44">
        <v>140</v>
      </c>
      <c r="AG267" s="44">
        <v>840</v>
      </c>
      <c r="AH267" s="44">
        <v>2019</v>
      </c>
    </row>
    <row r="268" spans="1:34" ht="38.25" x14ac:dyDescent="0.2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119"/>
      <c r="P268" s="119"/>
      <c r="Q268" s="119"/>
      <c r="R268" s="119"/>
      <c r="S268" s="119"/>
      <c r="T268" s="119"/>
      <c r="U268" s="38"/>
      <c r="V268" s="38"/>
      <c r="W268" s="38"/>
      <c r="X268" s="38"/>
      <c r="Y268" s="13" t="s">
        <v>322</v>
      </c>
      <c r="Z268" s="119" t="s">
        <v>36</v>
      </c>
      <c r="AA268" s="44">
        <v>16000</v>
      </c>
      <c r="AB268" s="44">
        <v>16000</v>
      </c>
      <c r="AC268" s="44">
        <v>16000</v>
      </c>
      <c r="AD268" s="44">
        <v>16000</v>
      </c>
      <c r="AE268" s="44">
        <v>16000</v>
      </c>
      <c r="AF268" s="44">
        <v>16000</v>
      </c>
      <c r="AG268" s="44">
        <v>96000</v>
      </c>
      <c r="AH268" s="44">
        <v>2019</v>
      </c>
    </row>
    <row r="269" spans="1:34" ht="51" x14ac:dyDescent="0.2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119"/>
      <c r="P269" s="119"/>
      <c r="Q269" s="119"/>
      <c r="R269" s="119"/>
      <c r="S269" s="119"/>
      <c r="T269" s="119"/>
      <c r="U269" s="38"/>
      <c r="V269" s="38"/>
      <c r="W269" s="38"/>
      <c r="X269" s="38"/>
      <c r="Y269" s="13" t="s">
        <v>358</v>
      </c>
      <c r="Z269" s="119" t="s">
        <v>31</v>
      </c>
      <c r="AA269" s="44" t="s">
        <v>32</v>
      </c>
      <c r="AB269" s="44" t="s">
        <v>32</v>
      </c>
      <c r="AC269" s="44" t="s">
        <v>32</v>
      </c>
      <c r="AD269" s="44" t="s">
        <v>32</v>
      </c>
      <c r="AE269" s="44" t="s">
        <v>32</v>
      </c>
      <c r="AF269" s="44" t="s">
        <v>32</v>
      </c>
      <c r="AG269" s="44" t="s">
        <v>32</v>
      </c>
      <c r="AH269" s="44">
        <v>2019</v>
      </c>
    </row>
    <row r="270" spans="1:34" ht="25.5" x14ac:dyDescent="0.2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119"/>
      <c r="P270" s="119"/>
      <c r="Q270" s="119"/>
      <c r="R270" s="119"/>
      <c r="S270" s="119"/>
      <c r="T270" s="119"/>
      <c r="U270" s="38"/>
      <c r="V270" s="38"/>
      <c r="W270" s="38"/>
      <c r="X270" s="38"/>
      <c r="Y270" s="13" t="s">
        <v>323</v>
      </c>
      <c r="Z270" s="119" t="s">
        <v>35</v>
      </c>
      <c r="AA270" s="44">
        <v>10</v>
      </c>
      <c r="AB270" s="44">
        <v>10</v>
      </c>
      <c r="AC270" s="44">
        <v>10</v>
      </c>
      <c r="AD270" s="44">
        <v>10</v>
      </c>
      <c r="AE270" s="44">
        <v>10</v>
      </c>
      <c r="AF270" s="44">
        <v>10</v>
      </c>
      <c r="AG270" s="44">
        <v>60</v>
      </c>
      <c r="AH270" s="44">
        <v>2019</v>
      </c>
    </row>
    <row r="271" spans="1:34" ht="25.5" x14ac:dyDescent="0.2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119"/>
      <c r="P271" s="119"/>
      <c r="Q271" s="119"/>
      <c r="R271" s="119"/>
      <c r="S271" s="119"/>
      <c r="T271" s="119"/>
      <c r="U271" s="38"/>
      <c r="V271" s="38"/>
      <c r="W271" s="38"/>
      <c r="X271" s="38"/>
      <c r="Y271" s="13" t="s">
        <v>324</v>
      </c>
      <c r="Z271" s="119" t="s">
        <v>81</v>
      </c>
      <c r="AA271" s="43">
        <v>219000</v>
      </c>
      <c r="AB271" s="43">
        <v>219000</v>
      </c>
      <c r="AC271" s="43">
        <v>219000</v>
      </c>
      <c r="AD271" s="43">
        <v>219000</v>
      </c>
      <c r="AE271" s="43">
        <v>219000</v>
      </c>
      <c r="AF271" s="43">
        <v>219000</v>
      </c>
      <c r="AG271" s="43">
        <v>1314000</v>
      </c>
      <c r="AH271" s="44">
        <v>2019</v>
      </c>
    </row>
    <row r="272" spans="1:34" ht="51" x14ac:dyDescent="0.2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119"/>
      <c r="P272" s="119"/>
      <c r="Q272" s="119"/>
      <c r="R272" s="119"/>
      <c r="S272" s="119"/>
      <c r="T272" s="119"/>
      <c r="U272" s="38"/>
      <c r="V272" s="38"/>
      <c r="W272" s="38"/>
      <c r="X272" s="38"/>
      <c r="Y272" s="13" t="s">
        <v>359</v>
      </c>
      <c r="Z272" s="119" t="s">
        <v>31</v>
      </c>
      <c r="AA272" s="71" t="s">
        <v>32</v>
      </c>
      <c r="AB272" s="71" t="s">
        <v>32</v>
      </c>
      <c r="AC272" s="71" t="s">
        <v>32</v>
      </c>
      <c r="AD272" s="71" t="s">
        <v>32</v>
      </c>
      <c r="AE272" s="71" t="s">
        <v>32</v>
      </c>
      <c r="AF272" s="71" t="s">
        <v>32</v>
      </c>
      <c r="AG272" s="71" t="s">
        <v>32</v>
      </c>
      <c r="AH272" s="44">
        <v>2019</v>
      </c>
    </row>
    <row r="273" spans="1:34" ht="25.5" x14ac:dyDescent="0.2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119"/>
      <c r="P273" s="119"/>
      <c r="Q273" s="119"/>
      <c r="R273" s="119"/>
      <c r="S273" s="119"/>
      <c r="T273" s="119"/>
      <c r="U273" s="38"/>
      <c r="V273" s="38"/>
      <c r="W273" s="38"/>
      <c r="X273" s="38"/>
      <c r="Y273" s="13" t="s">
        <v>34</v>
      </c>
      <c r="Z273" s="119" t="s">
        <v>35</v>
      </c>
      <c r="AA273" s="44">
        <v>15</v>
      </c>
      <c r="AB273" s="44">
        <v>15</v>
      </c>
      <c r="AC273" s="44">
        <v>15</v>
      </c>
      <c r="AD273" s="44">
        <v>15</v>
      </c>
      <c r="AE273" s="44">
        <v>15</v>
      </c>
      <c r="AF273" s="44">
        <v>15</v>
      </c>
      <c r="AG273" s="44">
        <v>90</v>
      </c>
      <c r="AH273" s="44">
        <v>2019</v>
      </c>
    </row>
    <row r="274" spans="1:34" ht="38.25" x14ac:dyDescent="0.2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119"/>
      <c r="P274" s="119"/>
      <c r="Q274" s="119"/>
      <c r="R274" s="119"/>
      <c r="S274" s="119"/>
      <c r="T274" s="119"/>
      <c r="U274" s="38"/>
      <c r="V274" s="38"/>
      <c r="W274" s="38"/>
      <c r="X274" s="38"/>
      <c r="Y274" s="13" t="s">
        <v>360</v>
      </c>
      <c r="Z274" s="119" t="s">
        <v>31</v>
      </c>
      <c r="AA274" s="44" t="s">
        <v>32</v>
      </c>
      <c r="AB274" s="44" t="s">
        <v>32</v>
      </c>
      <c r="AC274" s="44" t="s">
        <v>32</v>
      </c>
      <c r="AD274" s="44" t="s">
        <v>32</v>
      </c>
      <c r="AE274" s="44" t="s">
        <v>32</v>
      </c>
      <c r="AF274" s="44" t="s">
        <v>32</v>
      </c>
      <c r="AG274" s="44" t="s">
        <v>32</v>
      </c>
      <c r="AH274" s="44">
        <v>2019</v>
      </c>
    </row>
    <row r="275" spans="1:34" ht="76.5" x14ac:dyDescent="0.2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119"/>
      <c r="P275" s="119"/>
      <c r="Q275" s="119"/>
      <c r="R275" s="119"/>
      <c r="S275" s="119"/>
      <c r="T275" s="119"/>
      <c r="U275" s="38"/>
      <c r="V275" s="38"/>
      <c r="W275" s="38"/>
      <c r="X275" s="38"/>
      <c r="Y275" s="13" t="s">
        <v>325</v>
      </c>
      <c r="Z275" s="119" t="s">
        <v>35</v>
      </c>
      <c r="AA275" s="44">
        <v>50</v>
      </c>
      <c r="AB275" s="44">
        <v>50</v>
      </c>
      <c r="AC275" s="44">
        <v>50</v>
      </c>
      <c r="AD275" s="44">
        <v>50</v>
      </c>
      <c r="AE275" s="44">
        <v>50</v>
      </c>
      <c r="AF275" s="44">
        <v>50</v>
      </c>
      <c r="AG275" s="44">
        <f>SUM(AA275:AF275)</f>
        <v>300</v>
      </c>
      <c r="AH275" s="44">
        <v>2019</v>
      </c>
    </row>
    <row r="276" spans="1:34" ht="25.5" x14ac:dyDescent="0.2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119"/>
      <c r="P276" s="119"/>
      <c r="Q276" s="119"/>
      <c r="R276" s="119"/>
      <c r="S276" s="119"/>
      <c r="T276" s="119"/>
      <c r="U276" s="38"/>
      <c r="V276" s="38"/>
      <c r="W276" s="38"/>
      <c r="X276" s="38"/>
      <c r="Y276" s="13" t="s">
        <v>326</v>
      </c>
      <c r="Z276" s="119" t="s">
        <v>35</v>
      </c>
      <c r="AA276" s="44">
        <v>4800</v>
      </c>
      <c r="AB276" s="44">
        <v>4800</v>
      </c>
      <c r="AC276" s="44">
        <v>4800</v>
      </c>
      <c r="AD276" s="44">
        <v>4900</v>
      </c>
      <c r="AE276" s="44">
        <v>4900</v>
      </c>
      <c r="AF276" s="44">
        <v>5000</v>
      </c>
      <c r="AG276" s="44">
        <f>SUM(AA276:AF276)</f>
        <v>29200</v>
      </c>
      <c r="AH276" s="44">
        <v>2019</v>
      </c>
    </row>
    <row r="277" spans="1:34" ht="63.75" x14ac:dyDescent="0.2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119"/>
      <c r="P277" s="119"/>
      <c r="Q277" s="119"/>
      <c r="R277" s="119"/>
      <c r="S277" s="119"/>
      <c r="T277" s="119"/>
      <c r="U277" s="38"/>
      <c r="V277" s="38"/>
      <c r="W277" s="38"/>
      <c r="X277" s="38"/>
      <c r="Y277" s="13" t="s">
        <v>361</v>
      </c>
      <c r="Z277" s="119" t="s">
        <v>31</v>
      </c>
      <c r="AA277" s="44" t="s">
        <v>32</v>
      </c>
      <c r="AB277" s="44" t="s">
        <v>32</v>
      </c>
      <c r="AC277" s="44" t="s">
        <v>32</v>
      </c>
      <c r="AD277" s="44" t="s">
        <v>32</v>
      </c>
      <c r="AE277" s="44" t="s">
        <v>32</v>
      </c>
      <c r="AF277" s="44" t="s">
        <v>32</v>
      </c>
      <c r="AG277" s="44" t="s">
        <v>32</v>
      </c>
      <c r="AH277" s="44">
        <v>2019</v>
      </c>
    </row>
    <row r="278" spans="1:34" ht="25.5" x14ac:dyDescent="0.2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119"/>
      <c r="P278" s="119"/>
      <c r="Q278" s="119"/>
      <c r="R278" s="119"/>
      <c r="S278" s="119"/>
      <c r="T278" s="119"/>
      <c r="U278" s="38"/>
      <c r="V278" s="38"/>
      <c r="W278" s="38"/>
      <c r="X278" s="38"/>
      <c r="Y278" s="13" t="s">
        <v>327</v>
      </c>
      <c r="Z278" s="119" t="s">
        <v>35</v>
      </c>
      <c r="AA278" s="44">
        <v>20</v>
      </c>
      <c r="AB278" s="44">
        <v>30</v>
      </c>
      <c r="AC278" s="44">
        <v>30</v>
      </c>
      <c r="AD278" s="44">
        <v>30</v>
      </c>
      <c r="AE278" s="44">
        <v>40</v>
      </c>
      <c r="AF278" s="44">
        <v>40</v>
      </c>
      <c r="AG278" s="44">
        <f>SUM(AA278:AF278)</f>
        <v>190</v>
      </c>
      <c r="AH278" s="44">
        <v>2019</v>
      </c>
    </row>
    <row r="279" spans="1:34" ht="38.25" x14ac:dyDescent="0.2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119"/>
      <c r="P279" s="119"/>
      <c r="Q279" s="119"/>
      <c r="R279" s="119"/>
      <c r="S279" s="119"/>
      <c r="T279" s="119"/>
      <c r="U279" s="38"/>
      <c r="V279" s="38"/>
      <c r="W279" s="38"/>
      <c r="X279" s="38"/>
      <c r="Y279" s="13" t="s">
        <v>362</v>
      </c>
      <c r="Z279" s="119" t="s">
        <v>31</v>
      </c>
      <c r="AA279" s="44" t="s">
        <v>32</v>
      </c>
      <c r="AB279" s="44" t="s">
        <v>32</v>
      </c>
      <c r="AC279" s="44" t="s">
        <v>32</v>
      </c>
      <c r="AD279" s="44" t="s">
        <v>32</v>
      </c>
      <c r="AE279" s="44" t="s">
        <v>32</v>
      </c>
      <c r="AF279" s="44" t="s">
        <v>32</v>
      </c>
      <c r="AG279" s="44" t="s">
        <v>32</v>
      </c>
      <c r="AH279" s="44">
        <v>2019</v>
      </c>
    </row>
    <row r="280" spans="1:34" ht="38.25" x14ac:dyDescent="0.2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119"/>
      <c r="P280" s="119"/>
      <c r="Q280" s="119"/>
      <c r="R280" s="119"/>
      <c r="S280" s="119"/>
      <c r="T280" s="119"/>
      <c r="U280" s="38"/>
      <c r="V280" s="38"/>
      <c r="W280" s="38"/>
      <c r="X280" s="38"/>
      <c r="Y280" s="13" t="s">
        <v>328</v>
      </c>
      <c r="Z280" s="119" t="s">
        <v>35</v>
      </c>
      <c r="AA280" s="44">
        <v>3609</v>
      </c>
      <c r="AB280" s="44">
        <v>3609</v>
      </c>
      <c r="AC280" s="44">
        <v>3609</v>
      </c>
      <c r="AD280" s="44">
        <v>3609</v>
      </c>
      <c r="AE280" s="44">
        <v>3609</v>
      </c>
      <c r="AF280" s="44">
        <v>3609</v>
      </c>
      <c r="AG280" s="44">
        <f>SUM(AA280:AF280)</f>
        <v>21654</v>
      </c>
      <c r="AH280" s="44">
        <v>2019</v>
      </c>
    </row>
    <row r="281" spans="1:34" ht="38.25" x14ac:dyDescent="0.2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119"/>
      <c r="P281" s="119"/>
      <c r="Q281" s="119"/>
      <c r="R281" s="119"/>
      <c r="S281" s="119"/>
      <c r="T281" s="119"/>
      <c r="U281" s="38"/>
      <c r="V281" s="38"/>
      <c r="W281" s="38"/>
      <c r="X281" s="38"/>
      <c r="Y281" s="13" t="s">
        <v>329</v>
      </c>
      <c r="Z281" s="119" t="s">
        <v>35</v>
      </c>
      <c r="AA281" s="44">
        <v>6409</v>
      </c>
      <c r="AB281" s="44">
        <v>6409</v>
      </c>
      <c r="AC281" s="44">
        <v>6409</v>
      </c>
      <c r="AD281" s="44">
        <v>6409</v>
      </c>
      <c r="AE281" s="44">
        <v>6409</v>
      </c>
      <c r="AF281" s="44">
        <v>6409</v>
      </c>
      <c r="AG281" s="44">
        <f>SUM(AA281:AF281)</f>
        <v>38454</v>
      </c>
      <c r="AH281" s="44">
        <v>2019</v>
      </c>
    </row>
    <row r="282" spans="1:34" ht="51" x14ac:dyDescent="0.2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119"/>
      <c r="P282" s="119"/>
      <c r="Q282" s="119"/>
      <c r="R282" s="119"/>
      <c r="S282" s="119"/>
      <c r="T282" s="119"/>
      <c r="U282" s="38"/>
      <c r="V282" s="38"/>
      <c r="W282" s="38"/>
      <c r="X282" s="38"/>
      <c r="Y282" s="13" t="s">
        <v>445</v>
      </c>
      <c r="Z282" s="119" t="s">
        <v>35</v>
      </c>
      <c r="AA282" s="44">
        <v>96</v>
      </c>
      <c r="AB282" s="44">
        <v>96</v>
      </c>
      <c r="AC282" s="44">
        <v>96</v>
      </c>
      <c r="AD282" s="44">
        <v>96</v>
      </c>
      <c r="AE282" s="44">
        <v>96</v>
      </c>
      <c r="AF282" s="44">
        <v>96</v>
      </c>
      <c r="AG282" s="44">
        <f>SUM(AA282:AF282)</f>
        <v>576</v>
      </c>
      <c r="AH282" s="44">
        <v>2019</v>
      </c>
    </row>
    <row r="284" spans="1:34" ht="15.75" x14ac:dyDescent="0.25">
      <c r="Y284" s="31" t="s">
        <v>479</v>
      </c>
      <c r="Z284" s="51"/>
      <c r="AA284" s="72"/>
      <c r="AB284" s="72"/>
      <c r="AF284" s="73" t="s">
        <v>480</v>
      </c>
    </row>
    <row r="286" spans="1:34" ht="15.75" x14ac:dyDescent="0.25">
      <c r="U286" s="28"/>
      <c r="V286" s="28"/>
      <c r="W286" s="28"/>
      <c r="X286" s="28"/>
      <c r="Y286" s="31"/>
      <c r="Z286" s="51"/>
      <c r="AA286" s="72"/>
      <c r="AB286" s="72"/>
      <c r="AD286" s="73"/>
      <c r="AE286" s="28"/>
      <c r="AF286" s="28"/>
      <c r="AG286" s="28"/>
      <c r="AH286" s="28"/>
    </row>
    <row r="287" spans="1:34" ht="15.75" x14ac:dyDescent="0.25">
      <c r="U287" s="28"/>
      <c r="V287" s="28"/>
      <c r="W287" s="28"/>
      <c r="X287" s="28"/>
      <c r="Y287" s="31"/>
      <c r="Z287" s="51"/>
      <c r="AA287" s="72"/>
      <c r="AB287" s="72"/>
      <c r="AD287" s="73"/>
      <c r="AE287" s="28"/>
      <c r="AF287" s="28"/>
      <c r="AG287" s="28"/>
      <c r="AH287" s="28"/>
    </row>
    <row r="288" spans="1:34" ht="15.75" x14ac:dyDescent="0.25">
      <c r="U288" s="28"/>
      <c r="V288" s="28"/>
      <c r="W288" s="28"/>
      <c r="X288" s="28"/>
      <c r="Y288" s="31"/>
      <c r="Z288" s="51"/>
      <c r="AA288" s="72"/>
      <c r="AB288" s="72"/>
      <c r="AD288" s="73"/>
      <c r="AE288" s="28"/>
      <c r="AF288" s="28"/>
      <c r="AG288" s="28"/>
      <c r="AH288" s="28"/>
    </row>
    <row r="289" spans="21:34" ht="15.75" x14ac:dyDescent="0.25">
      <c r="U289" s="28"/>
      <c r="V289" s="28"/>
      <c r="W289" s="28"/>
      <c r="X289" s="28"/>
      <c r="Y289" s="31"/>
      <c r="Z289" s="51"/>
      <c r="AA289" s="72"/>
      <c r="AB289" s="72"/>
      <c r="AD289" s="73"/>
      <c r="AE289" s="28"/>
      <c r="AF289" s="28"/>
      <c r="AG289" s="28"/>
      <c r="AH289" s="28"/>
    </row>
    <row r="290" spans="21:34" ht="15.75" x14ac:dyDescent="0.25">
      <c r="U290" s="28"/>
      <c r="V290" s="28"/>
      <c r="W290" s="28"/>
      <c r="X290" s="28"/>
      <c r="Y290" s="31"/>
      <c r="Z290" s="51"/>
      <c r="AA290" s="72"/>
      <c r="AB290" s="72"/>
      <c r="AD290" s="73"/>
      <c r="AE290" s="28"/>
      <c r="AF290" s="28"/>
      <c r="AG290" s="28"/>
      <c r="AH290" s="28"/>
    </row>
    <row r="291" spans="21:34" ht="15.75" x14ac:dyDescent="0.25">
      <c r="U291" s="28"/>
      <c r="V291" s="28"/>
      <c r="W291" s="28"/>
      <c r="X291" s="28"/>
      <c r="Y291" s="31"/>
      <c r="Z291" s="51"/>
      <c r="AA291" s="72"/>
      <c r="AB291" s="72"/>
      <c r="AC291" s="72"/>
      <c r="AD291" s="72"/>
      <c r="AE291" s="28"/>
      <c r="AF291" s="28"/>
      <c r="AG291" s="28"/>
      <c r="AH291" s="28"/>
    </row>
    <row r="292" spans="21:34" ht="15.75" x14ac:dyDescent="0.25">
      <c r="U292" s="28"/>
      <c r="V292" s="28"/>
      <c r="W292" s="28"/>
      <c r="X292" s="28"/>
      <c r="Y292" s="31"/>
      <c r="Z292" s="51"/>
      <c r="AA292" s="72"/>
      <c r="AB292" s="72"/>
      <c r="AC292" s="72"/>
      <c r="AD292" s="72"/>
      <c r="AE292" s="28"/>
      <c r="AF292" s="28"/>
      <c r="AG292" s="28"/>
      <c r="AH292" s="28"/>
    </row>
  </sheetData>
  <mergeCells count="17">
    <mergeCell ref="A19:C19"/>
    <mergeCell ref="D19:E19"/>
    <mergeCell ref="F19:G19"/>
    <mergeCell ref="H19:N19"/>
    <mergeCell ref="AG5:AH5"/>
    <mergeCell ref="AG18:AH18"/>
    <mergeCell ref="A8:AG8"/>
    <mergeCell ref="B9:AG9"/>
    <mergeCell ref="B10:AH10"/>
    <mergeCell ref="B11:AG11"/>
    <mergeCell ref="D12:Z12"/>
    <mergeCell ref="Y18:Y19"/>
    <mergeCell ref="Z18:Z19"/>
    <mergeCell ref="A15:P15"/>
    <mergeCell ref="A16:P16"/>
    <mergeCell ref="A18:X18"/>
    <mergeCell ref="AA18:AF18"/>
  </mergeCells>
  <phoneticPr fontId="1" type="noConversion"/>
  <pageMargins left="0.82677165354330717" right="0.39370078740157483" top="0.82677165354330717" bottom="0.78740157480314965" header="0.19685039370078741" footer="0.19685039370078741"/>
  <pageSetup paperSize="9" scale="68" fitToHeight="0" orientation="landscape" verticalDpi="180" r:id="rId1"/>
  <rowBreaks count="16" manualBreakCount="16">
    <brk id="26" max="33" man="1"/>
    <brk id="41" max="33" man="1"/>
    <brk id="55" max="33" man="1"/>
    <brk id="69" max="33" man="1"/>
    <brk id="84" max="33" man="1"/>
    <brk id="96" max="33" man="1"/>
    <brk id="114" max="33" man="1"/>
    <brk id="127" max="33" man="1"/>
    <brk id="158" max="33" man="1"/>
    <brk id="188" max="33" man="1"/>
    <brk id="195" max="33" man="1"/>
    <brk id="211" max="33" man="1"/>
    <brk id="224" max="33" man="1"/>
    <brk id="240" max="33" man="1"/>
    <brk id="252" max="33" man="1"/>
    <brk id="265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41"/>
  <sheetViews>
    <sheetView view="pageBreakPreview" topLeftCell="X162" zoomScale="70" zoomScaleSheetLayoutView="70" workbookViewId="0">
      <selection activeCell="AB3" sqref="AB3"/>
    </sheetView>
  </sheetViews>
  <sheetFormatPr defaultRowHeight="15" x14ac:dyDescent="0.25"/>
  <cols>
    <col min="1" max="1" width="3.85546875" style="115" hidden="1" customWidth="1"/>
    <col min="2" max="2" width="4" style="115" hidden="1" customWidth="1"/>
    <col min="3" max="3" width="3" style="115" hidden="1" customWidth="1"/>
    <col min="4" max="4" width="3.5703125" style="115" hidden="1" customWidth="1"/>
    <col min="5" max="5" width="4" style="115" hidden="1" customWidth="1"/>
    <col min="6" max="6" width="4.5703125" style="115" hidden="1" customWidth="1"/>
    <col min="7" max="8" width="4.28515625" style="115" hidden="1" customWidth="1"/>
    <col min="9" max="9" width="3.5703125" style="115" hidden="1" customWidth="1"/>
    <col min="10" max="10" width="4.85546875" style="115" hidden="1" customWidth="1"/>
    <col min="11" max="11" width="4.5703125" style="115" hidden="1" customWidth="1"/>
    <col min="12" max="12" width="5.28515625" style="115" hidden="1" customWidth="1"/>
    <col min="13" max="13" width="5.140625" style="115" hidden="1" customWidth="1"/>
    <col min="14" max="14" width="5.28515625" style="115" hidden="1" customWidth="1"/>
    <col min="15" max="15" width="0" style="115" hidden="1" customWidth="1"/>
    <col min="16" max="16" width="9.7109375" style="115" hidden="1" customWidth="1"/>
    <col min="17" max="17" width="13" style="115" hidden="1" customWidth="1"/>
    <col min="18" max="18" width="16" style="115" hidden="1" customWidth="1"/>
    <col min="19" max="19" width="11.85546875" style="115" hidden="1" customWidth="1"/>
    <col min="20" max="20" width="14.140625" style="115" hidden="1" customWidth="1"/>
    <col min="21" max="21" width="11.140625" style="78" hidden="1" customWidth="1"/>
    <col min="22" max="22" width="12.140625" style="78" hidden="1" customWidth="1"/>
    <col min="23" max="23" width="12.5703125" style="78" hidden="1" customWidth="1"/>
    <col min="24" max="24" width="7.42578125" style="78" customWidth="1"/>
    <col min="25" max="25" width="45.85546875" style="79" customWidth="1"/>
    <col min="26" max="26" width="13.140625" style="115" customWidth="1"/>
    <col min="27" max="27" width="38" style="115" customWidth="1"/>
    <col min="28" max="28" width="24.28515625" style="115" customWidth="1"/>
    <col min="29" max="29" width="10.42578125" style="115" hidden="1" customWidth="1"/>
    <col min="30" max="30" width="9.28515625" style="16" hidden="1" customWidth="1"/>
    <col min="31" max="31" width="8.85546875" style="16" hidden="1" customWidth="1"/>
    <col min="32" max="32" width="10.28515625" style="16" hidden="1" customWidth="1"/>
    <col min="33" max="33" width="9.5703125" style="115" hidden="1" customWidth="1"/>
    <col min="34" max="34" width="0" style="115" hidden="1" customWidth="1"/>
    <col min="35" max="16384" width="9.140625" style="115"/>
  </cols>
  <sheetData>
    <row r="1" spans="1:34" ht="15.75" x14ac:dyDescent="0.25">
      <c r="AB1" s="80" t="s">
        <v>365</v>
      </c>
    </row>
    <row r="2" spans="1:34" ht="15.75" x14ac:dyDescent="0.25">
      <c r="AB2" s="80" t="s">
        <v>332</v>
      </c>
    </row>
    <row r="3" spans="1:34" ht="15.75" x14ac:dyDescent="0.25">
      <c r="AB3" s="80" t="s">
        <v>507</v>
      </c>
    </row>
    <row r="5" spans="1:34" ht="18" customHeight="1" x14ac:dyDescent="0.25">
      <c r="B5" s="15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AA5" s="137" t="s">
        <v>180</v>
      </c>
      <c r="AB5" s="137"/>
      <c r="AC5" s="137"/>
      <c r="AD5" s="137"/>
      <c r="AE5" s="137"/>
      <c r="AF5" s="17"/>
    </row>
    <row r="6" spans="1:34" ht="18" customHeight="1" x14ac:dyDescent="0.25">
      <c r="B6" s="15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AA6" s="80"/>
      <c r="AB6" s="80" t="s">
        <v>5</v>
      </c>
      <c r="AC6" s="80"/>
      <c r="AD6" s="80"/>
      <c r="AE6" s="81"/>
      <c r="AF6" s="17"/>
    </row>
    <row r="7" spans="1:34" ht="18" customHeight="1" x14ac:dyDescent="0.25">
      <c r="B7" s="15"/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AA7" s="82"/>
      <c r="AB7" s="80" t="s">
        <v>6</v>
      </c>
      <c r="AC7" s="83"/>
      <c r="AD7" s="83"/>
      <c r="AE7" s="83"/>
      <c r="AF7" s="17"/>
    </row>
    <row r="8" spans="1:34" ht="18" customHeight="1" x14ac:dyDescent="0.25">
      <c r="B8" s="15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AA8" s="16"/>
      <c r="AB8" s="17"/>
      <c r="AC8" s="17"/>
      <c r="AD8" s="17"/>
      <c r="AE8" s="17"/>
      <c r="AF8" s="17"/>
    </row>
    <row r="9" spans="1:34" ht="18" customHeight="1" x14ac:dyDescent="0.25">
      <c r="B9" s="15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AA9" s="16"/>
      <c r="AB9" s="17"/>
      <c r="AC9" s="17"/>
      <c r="AD9" s="17"/>
      <c r="AE9" s="17"/>
      <c r="AF9" s="17"/>
    </row>
    <row r="10" spans="1:34" s="84" customFormat="1" ht="18.75" x14ac:dyDescent="0.25">
      <c r="A10" s="138" t="s">
        <v>347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</row>
    <row r="11" spans="1:34" s="84" customFormat="1" ht="15.75" x14ac:dyDescent="0.25">
      <c r="A11" s="18"/>
      <c r="B11" s="127" t="s">
        <v>30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</row>
    <row r="12" spans="1:34" s="84" customFormat="1" ht="15.75" x14ac:dyDescent="0.25">
      <c r="A12" s="18"/>
      <c r="B12" s="127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</row>
    <row r="13" spans="1:34" s="84" customFormat="1" ht="15.75" x14ac:dyDescent="0.25">
      <c r="A13" s="18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8" t="s">
        <v>125</v>
      </c>
      <c r="Y13" s="85"/>
      <c r="Z13" s="115"/>
      <c r="AA13" s="115"/>
      <c r="AB13" s="115"/>
      <c r="AC13" s="115"/>
      <c r="AD13" s="115"/>
      <c r="AE13" s="115"/>
      <c r="AF13" s="115"/>
      <c r="AG13" s="115"/>
    </row>
    <row r="14" spans="1:34" s="84" customFormat="1" ht="15.75" x14ac:dyDescent="0.25">
      <c r="A14" s="18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8" t="s">
        <v>126</v>
      </c>
      <c r="Y14" s="85"/>
      <c r="Z14" s="115"/>
      <c r="AA14" s="115"/>
      <c r="AB14" s="115"/>
      <c r="AC14" s="115"/>
      <c r="AD14" s="115"/>
      <c r="AE14" s="115"/>
      <c r="AF14" s="115"/>
      <c r="AG14" s="115"/>
    </row>
    <row r="15" spans="1:34" s="84" customFormat="1" ht="15.75" x14ac:dyDescent="0.25">
      <c r="A15" s="18"/>
      <c r="B15" s="18"/>
      <c r="C15" s="18"/>
      <c r="D15" s="127" t="s">
        <v>118</v>
      </c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11"/>
      <c r="AB15" s="111"/>
      <c r="AC15" s="111"/>
      <c r="AD15" s="111"/>
      <c r="AE15" s="111"/>
      <c r="AF15" s="111"/>
    </row>
    <row r="16" spans="1:34" s="84" customFormat="1" ht="18.75" x14ac:dyDescent="0.25">
      <c r="A16" s="18"/>
      <c r="B16" s="18"/>
      <c r="C16" s="18"/>
      <c r="D16" s="18"/>
      <c r="E16" s="18"/>
      <c r="F16" s="18"/>
      <c r="G16" s="18"/>
      <c r="H16" s="18"/>
      <c r="I16" s="18"/>
      <c r="Y16" s="85"/>
      <c r="AA16" s="114"/>
      <c r="AB16" s="114"/>
      <c r="AC16" s="114"/>
      <c r="AD16" s="114"/>
      <c r="AE16" s="114"/>
      <c r="AF16" s="114"/>
    </row>
    <row r="17" spans="1:40" s="84" customFormat="1" ht="15.75" customHeight="1" x14ac:dyDescent="0.25">
      <c r="X17" s="23" t="s">
        <v>119</v>
      </c>
      <c r="Y17" s="85"/>
      <c r="Z17" s="19"/>
      <c r="AA17" s="19"/>
      <c r="AB17" s="19"/>
      <c r="AC17" s="19"/>
      <c r="AD17" s="19"/>
      <c r="AE17" s="19"/>
      <c r="AF17" s="19"/>
      <c r="AG17" s="20"/>
      <c r="AH17" s="21"/>
      <c r="AI17" s="21"/>
      <c r="AJ17" s="21"/>
      <c r="AK17" s="21"/>
      <c r="AL17" s="114"/>
      <c r="AM17" s="114"/>
      <c r="AN17" s="114"/>
    </row>
    <row r="18" spans="1:40" ht="15.75" customHeight="1" x14ac:dyDescent="0.25">
      <c r="X18" s="24" t="s">
        <v>120</v>
      </c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5.75" x14ac:dyDescent="0.25">
      <c r="Q19" s="22"/>
      <c r="R19" s="22"/>
      <c r="S19" s="22"/>
      <c r="T19" s="22"/>
      <c r="U19" s="22"/>
      <c r="V19" s="22"/>
      <c r="W19" s="22"/>
      <c r="X19" s="24" t="s">
        <v>124</v>
      </c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</row>
    <row r="20" spans="1:40" ht="15.7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5"/>
      <c r="Z20" s="22"/>
      <c r="AA20" s="22"/>
      <c r="AB20" s="111"/>
      <c r="AC20" s="111"/>
      <c r="AD20" s="111"/>
      <c r="AE20" s="111"/>
      <c r="AF20" s="111"/>
    </row>
    <row r="21" spans="1:40" ht="94.5" customHeight="1" x14ac:dyDescent="0.25">
      <c r="A21" s="134" t="s">
        <v>99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P21" s="112" t="s">
        <v>41</v>
      </c>
      <c r="Q21" s="132" t="s">
        <v>42</v>
      </c>
      <c r="R21" s="132"/>
      <c r="S21" s="132"/>
      <c r="T21" s="112" t="s">
        <v>44</v>
      </c>
      <c r="U21" s="86" t="s">
        <v>43</v>
      </c>
      <c r="V21" s="86" t="s">
        <v>45</v>
      </c>
      <c r="W21" s="86" t="s">
        <v>46</v>
      </c>
      <c r="X21" s="86" t="s">
        <v>127</v>
      </c>
      <c r="Y21" s="87" t="s">
        <v>47</v>
      </c>
      <c r="Z21" s="112" t="s">
        <v>48</v>
      </c>
      <c r="AA21" s="112" t="s">
        <v>128</v>
      </c>
      <c r="AB21" s="112" t="s">
        <v>129</v>
      </c>
      <c r="AC21" s="88"/>
      <c r="AD21" s="89"/>
      <c r="AE21" s="89"/>
      <c r="AF21" s="90"/>
      <c r="AG21" s="26" t="s">
        <v>100</v>
      </c>
      <c r="AH21" s="27"/>
    </row>
    <row r="22" spans="1:40" ht="12" customHeight="1" x14ac:dyDescent="0.25">
      <c r="A22" s="113">
        <v>1</v>
      </c>
      <c r="B22" s="113">
        <v>2</v>
      </c>
      <c r="C22" s="113">
        <v>3</v>
      </c>
      <c r="D22" s="113">
        <v>4</v>
      </c>
      <c r="E22" s="113">
        <v>5</v>
      </c>
      <c r="F22" s="113">
        <v>6</v>
      </c>
      <c r="G22" s="113">
        <v>7</v>
      </c>
      <c r="H22" s="113">
        <v>8</v>
      </c>
      <c r="I22" s="113">
        <v>9</v>
      </c>
      <c r="J22" s="113">
        <v>10</v>
      </c>
      <c r="K22" s="113">
        <v>11</v>
      </c>
      <c r="L22" s="113">
        <v>12</v>
      </c>
      <c r="M22" s="113">
        <v>13</v>
      </c>
      <c r="N22" s="113">
        <v>14</v>
      </c>
      <c r="O22" s="113"/>
      <c r="P22" s="113">
        <v>1</v>
      </c>
      <c r="Q22" s="113">
        <v>2</v>
      </c>
      <c r="R22" s="113">
        <v>3</v>
      </c>
      <c r="S22" s="113">
        <v>4</v>
      </c>
      <c r="T22" s="113">
        <v>5</v>
      </c>
      <c r="U22" s="38">
        <v>6</v>
      </c>
      <c r="V22" s="38">
        <v>7</v>
      </c>
      <c r="W22" s="38">
        <v>8</v>
      </c>
      <c r="X22" s="38" t="s">
        <v>109</v>
      </c>
      <c r="Y22" s="45">
        <v>2</v>
      </c>
      <c r="Z22" s="113">
        <v>3</v>
      </c>
      <c r="AA22" s="113">
        <v>4</v>
      </c>
      <c r="AB22" s="113">
        <v>5</v>
      </c>
      <c r="AC22" s="27">
        <v>6</v>
      </c>
      <c r="AD22" s="113">
        <v>7</v>
      </c>
      <c r="AE22" s="113">
        <v>8</v>
      </c>
      <c r="AF22" s="113">
        <v>9</v>
      </c>
      <c r="AG22" s="113">
        <v>10</v>
      </c>
      <c r="AH22" s="113">
        <v>11</v>
      </c>
    </row>
    <row r="23" spans="1:40" s="97" customFormat="1" hidden="1" x14ac:dyDescent="0.25">
      <c r="A23" s="40">
        <v>0</v>
      </c>
      <c r="B23" s="40">
        <v>4</v>
      </c>
      <c r="C23" s="40">
        <v>3</v>
      </c>
      <c r="D23" s="40">
        <v>0</v>
      </c>
      <c r="E23" s="40">
        <v>5</v>
      </c>
      <c r="F23" s="40">
        <v>0</v>
      </c>
      <c r="G23" s="40">
        <v>2</v>
      </c>
      <c r="H23" s="40"/>
      <c r="I23" s="40"/>
      <c r="J23" s="40"/>
      <c r="K23" s="40"/>
      <c r="L23" s="40"/>
      <c r="M23" s="40"/>
      <c r="N23" s="40"/>
      <c r="O23" s="41"/>
      <c r="P23" s="91">
        <v>43</v>
      </c>
      <c r="Q23" s="91"/>
      <c r="R23" s="91"/>
      <c r="S23" s="91"/>
      <c r="T23" s="91"/>
      <c r="U23" s="92"/>
      <c r="V23" s="92"/>
      <c r="W23" s="92"/>
      <c r="X23" s="92"/>
      <c r="Y23" s="93" t="s">
        <v>39</v>
      </c>
      <c r="Z23" s="91"/>
      <c r="AA23" s="94"/>
      <c r="AB23" s="94"/>
      <c r="AC23" s="95"/>
      <c r="AD23" s="96"/>
      <c r="AE23" s="96"/>
      <c r="AF23" s="96"/>
      <c r="AG23" s="96"/>
      <c r="AH23" s="41"/>
    </row>
    <row r="24" spans="1:40" ht="25.5" x14ac:dyDescent="0.25">
      <c r="A24" s="38"/>
      <c r="B24" s="38"/>
      <c r="C24" s="38"/>
      <c r="D24" s="38"/>
      <c r="E24" s="38"/>
      <c r="F24" s="38"/>
      <c r="G24" s="38"/>
      <c r="H24" s="38" t="s">
        <v>107</v>
      </c>
      <c r="I24" s="38" t="s">
        <v>108</v>
      </c>
      <c r="J24" s="38"/>
      <c r="K24" s="38"/>
      <c r="L24" s="38"/>
      <c r="M24" s="38"/>
      <c r="N24" s="38"/>
      <c r="O24" s="113"/>
      <c r="P24" s="41"/>
      <c r="Q24" s="41" t="s">
        <v>94</v>
      </c>
      <c r="R24" s="41"/>
      <c r="S24" s="41"/>
      <c r="T24" s="41"/>
      <c r="U24" s="40"/>
      <c r="V24" s="40"/>
      <c r="W24" s="40"/>
      <c r="X24" s="40"/>
      <c r="Y24" s="10" t="s">
        <v>30</v>
      </c>
      <c r="Z24" s="113" t="s">
        <v>130</v>
      </c>
      <c r="AA24" s="9" t="s">
        <v>130</v>
      </c>
      <c r="AB24" s="9" t="s">
        <v>130</v>
      </c>
      <c r="AC24" s="53">
        <f>AC32+AC201</f>
        <v>113598.68466999999</v>
      </c>
      <c r="AD24" s="9">
        <f>AD32+AD201</f>
        <v>119619.41495751</v>
      </c>
      <c r="AE24" s="9">
        <f>AE32+AE201</f>
        <v>125720.005120343</v>
      </c>
      <c r="AF24" s="9">
        <f>AF32+AF201</f>
        <v>131880.28537123982</v>
      </c>
      <c r="AG24" s="9">
        <f>AG32+AG201</f>
        <v>490818.39011909277</v>
      </c>
      <c r="AH24" s="113">
        <v>2019</v>
      </c>
    </row>
    <row r="25" spans="1:40" ht="72.75" customHeight="1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13"/>
      <c r="P25" s="41"/>
      <c r="Q25" s="41"/>
      <c r="R25" s="41"/>
      <c r="S25" s="41"/>
      <c r="T25" s="41"/>
      <c r="U25" s="40"/>
      <c r="V25" s="40"/>
      <c r="W25" s="40"/>
      <c r="X25" s="40"/>
      <c r="Y25" s="10" t="s">
        <v>369</v>
      </c>
      <c r="Z25" s="113" t="s">
        <v>130</v>
      </c>
      <c r="AA25" s="77" t="s">
        <v>130</v>
      </c>
      <c r="AB25" s="77" t="s">
        <v>130</v>
      </c>
      <c r="AC25" s="98"/>
      <c r="AD25" s="77"/>
      <c r="AE25" s="77"/>
      <c r="AF25" s="77"/>
      <c r="AG25" s="77"/>
      <c r="AH25" s="113"/>
    </row>
    <row r="26" spans="1:40" ht="127.5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13"/>
      <c r="P26" s="41"/>
      <c r="Q26" s="41"/>
      <c r="R26" s="41"/>
      <c r="S26" s="41"/>
      <c r="T26" s="41"/>
      <c r="U26" s="40"/>
      <c r="V26" s="40"/>
      <c r="W26" s="40"/>
      <c r="X26" s="99"/>
      <c r="Y26" s="10" t="s">
        <v>188</v>
      </c>
      <c r="Z26" s="113" t="s">
        <v>50</v>
      </c>
      <c r="AA26" s="77" t="s">
        <v>421</v>
      </c>
      <c r="AB26" s="77" t="s">
        <v>131</v>
      </c>
      <c r="AC26" s="98">
        <v>5</v>
      </c>
      <c r="AD26" s="77">
        <v>5</v>
      </c>
      <c r="AE26" s="77">
        <v>5</v>
      </c>
      <c r="AF26" s="77">
        <v>5</v>
      </c>
      <c r="AG26" s="77"/>
      <c r="AH26" s="113"/>
    </row>
    <row r="27" spans="1:40" ht="127.5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13"/>
      <c r="P27" s="41"/>
      <c r="Q27" s="41"/>
      <c r="R27" s="41"/>
      <c r="S27" s="41"/>
      <c r="T27" s="41"/>
      <c r="U27" s="40"/>
      <c r="V27" s="40"/>
      <c r="W27" s="40"/>
      <c r="X27" s="40"/>
      <c r="Y27" s="10" t="s">
        <v>189</v>
      </c>
      <c r="Z27" s="113" t="s">
        <v>50</v>
      </c>
      <c r="AA27" s="77" t="s">
        <v>422</v>
      </c>
      <c r="AB27" s="77" t="s">
        <v>131</v>
      </c>
      <c r="AC27" s="98"/>
      <c r="AD27" s="77"/>
      <c r="AE27" s="77"/>
      <c r="AF27" s="77"/>
      <c r="AG27" s="77"/>
      <c r="AH27" s="113"/>
    </row>
    <row r="28" spans="1:40" ht="127.5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113"/>
      <c r="P28" s="41"/>
      <c r="Q28" s="41"/>
      <c r="R28" s="41"/>
      <c r="S28" s="41"/>
      <c r="T28" s="41"/>
      <c r="U28" s="40"/>
      <c r="V28" s="40"/>
      <c r="W28" s="40"/>
      <c r="X28" s="40"/>
      <c r="Y28" s="10" t="s">
        <v>190</v>
      </c>
      <c r="Z28" s="113" t="s">
        <v>50</v>
      </c>
      <c r="AA28" s="77" t="s">
        <v>422</v>
      </c>
      <c r="AB28" s="77" t="s">
        <v>131</v>
      </c>
      <c r="AC28" s="98"/>
      <c r="AD28" s="77"/>
      <c r="AE28" s="77"/>
      <c r="AF28" s="77"/>
      <c r="AG28" s="77"/>
      <c r="AH28" s="113"/>
    </row>
    <row r="29" spans="1:40" ht="127.5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13"/>
      <c r="P29" s="41"/>
      <c r="Q29" s="41"/>
      <c r="R29" s="41"/>
      <c r="S29" s="41"/>
      <c r="T29" s="41"/>
      <c r="U29" s="40"/>
      <c r="V29" s="40"/>
      <c r="W29" s="40"/>
      <c r="X29" s="40"/>
      <c r="Y29" s="10" t="s">
        <v>191</v>
      </c>
      <c r="Z29" s="113" t="s">
        <v>50</v>
      </c>
      <c r="AA29" s="77" t="s">
        <v>422</v>
      </c>
      <c r="AB29" s="77" t="s">
        <v>131</v>
      </c>
      <c r="AC29" s="98"/>
      <c r="AD29" s="77"/>
      <c r="AE29" s="77"/>
      <c r="AF29" s="77"/>
      <c r="AG29" s="77"/>
      <c r="AH29" s="113"/>
    </row>
    <row r="30" spans="1:40" ht="38.25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13"/>
      <c r="P30" s="41"/>
      <c r="Q30" s="41"/>
      <c r="R30" s="41"/>
      <c r="S30" s="41"/>
      <c r="T30" s="41"/>
      <c r="U30" s="40"/>
      <c r="V30" s="40"/>
      <c r="W30" s="40"/>
      <c r="X30" s="40"/>
      <c r="Y30" s="10" t="s">
        <v>370</v>
      </c>
      <c r="Z30" s="113" t="s">
        <v>50</v>
      </c>
      <c r="AA30" s="77" t="s">
        <v>13</v>
      </c>
      <c r="AB30" s="77" t="s">
        <v>131</v>
      </c>
      <c r="AC30" s="98"/>
      <c r="AD30" s="77"/>
      <c r="AE30" s="77"/>
      <c r="AF30" s="77"/>
      <c r="AG30" s="77"/>
      <c r="AH30" s="113"/>
    </row>
    <row r="31" spans="1:40" ht="63.7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13"/>
      <c r="P31" s="41"/>
      <c r="Q31" s="41"/>
      <c r="R31" s="41"/>
      <c r="S31" s="41"/>
      <c r="T31" s="41"/>
      <c r="U31" s="40"/>
      <c r="V31" s="40"/>
      <c r="W31" s="40"/>
      <c r="X31" s="40"/>
      <c r="Y31" s="10" t="s">
        <v>371</v>
      </c>
      <c r="Z31" s="113" t="s">
        <v>50</v>
      </c>
      <c r="AA31" s="77" t="s">
        <v>423</v>
      </c>
      <c r="AB31" s="77" t="s">
        <v>27</v>
      </c>
      <c r="AC31" s="98"/>
      <c r="AD31" s="77"/>
      <c r="AE31" s="77"/>
      <c r="AF31" s="77"/>
      <c r="AG31" s="77"/>
      <c r="AH31" s="113"/>
    </row>
    <row r="32" spans="1:40" ht="57" customHeight="1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 t="s">
        <v>109</v>
      </c>
      <c r="K32" s="38"/>
      <c r="L32" s="38"/>
      <c r="M32" s="38"/>
      <c r="N32" s="38"/>
      <c r="O32" s="113"/>
      <c r="P32" s="113"/>
      <c r="Q32" s="113"/>
      <c r="R32" s="113" t="s">
        <v>194</v>
      </c>
      <c r="S32" s="113"/>
      <c r="T32" s="113"/>
      <c r="U32" s="38"/>
      <c r="V32" s="38"/>
      <c r="W32" s="38"/>
      <c r="X32" s="38" t="s">
        <v>109</v>
      </c>
      <c r="Y32" s="10" t="s">
        <v>195</v>
      </c>
      <c r="Z32" s="113" t="s">
        <v>130</v>
      </c>
      <c r="AA32" s="9" t="s">
        <v>130</v>
      </c>
      <c r="AB32" s="9" t="s">
        <v>130</v>
      </c>
      <c r="AC32" s="53">
        <f>SUM(AC38,AC47,AC52,AC57,AC70,AC79)</f>
        <v>57500</v>
      </c>
      <c r="AD32" s="9">
        <f>SUM(AD38,AD47,AD52,AD57,AD70,AD79)</f>
        <v>60547.5</v>
      </c>
      <c r="AE32" s="9">
        <f>SUM(AE38,AE47,AE52,AE57,AE70,AE79)</f>
        <v>63635.422500000001</v>
      </c>
      <c r="AF32" s="9">
        <f>SUM(AF38,AF47,AF52,AF57,AF70,AF79)</f>
        <v>66753.558202499989</v>
      </c>
      <c r="AG32" s="9">
        <f>SUM(AA32:AF32)</f>
        <v>248436.48070249998</v>
      </c>
      <c r="AH32" s="113">
        <v>2019</v>
      </c>
    </row>
    <row r="33" spans="1:34" ht="25.5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 t="s">
        <v>107</v>
      </c>
      <c r="L33" s="38" t="s">
        <v>109</v>
      </c>
      <c r="M33" s="38" t="s">
        <v>107</v>
      </c>
      <c r="N33" s="38" t="s">
        <v>107</v>
      </c>
      <c r="O33" s="113"/>
      <c r="P33" s="113"/>
      <c r="Q33" s="113"/>
      <c r="R33" s="113"/>
      <c r="S33" s="113" t="s">
        <v>196</v>
      </c>
      <c r="T33" s="113"/>
      <c r="U33" s="38"/>
      <c r="V33" s="38"/>
      <c r="W33" s="38"/>
      <c r="X33" s="38" t="s">
        <v>132</v>
      </c>
      <c r="Y33" s="10" t="s">
        <v>372</v>
      </c>
      <c r="Z33" s="113" t="s">
        <v>130</v>
      </c>
      <c r="AA33" s="9" t="s">
        <v>130</v>
      </c>
      <c r="AB33" s="9" t="s">
        <v>130</v>
      </c>
      <c r="AC33" s="53"/>
      <c r="AD33" s="9"/>
      <c r="AE33" s="9"/>
      <c r="AF33" s="9"/>
      <c r="AG33" s="9"/>
      <c r="AH33" s="113"/>
    </row>
    <row r="34" spans="1:34" ht="127.5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13"/>
      <c r="P34" s="41"/>
      <c r="Q34" s="41"/>
      <c r="R34" s="41"/>
      <c r="S34" s="41"/>
      <c r="T34" s="41"/>
      <c r="U34" s="40"/>
      <c r="V34" s="40"/>
      <c r="W34" s="40"/>
      <c r="X34" s="99"/>
      <c r="Y34" s="10" t="s">
        <v>188</v>
      </c>
      <c r="Z34" s="113" t="s">
        <v>50</v>
      </c>
      <c r="AA34" s="77" t="s">
        <v>422</v>
      </c>
      <c r="AB34" s="77" t="s">
        <v>131</v>
      </c>
      <c r="AC34" s="98">
        <v>0.2</v>
      </c>
      <c r="AD34" s="77">
        <v>0.2</v>
      </c>
      <c r="AE34" s="77">
        <v>0.2</v>
      </c>
      <c r="AF34" s="77">
        <v>0.2</v>
      </c>
      <c r="AG34" s="77"/>
      <c r="AH34" s="113"/>
    </row>
    <row r="35" spans="1:34" ht="127.5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13"/>
      <c r="P35" s="41"/>
      <c r="Q35" s="41"/>
      <c r="R35" s="41"/>
      <c r="S35" s="41"/>
      <c r="T35" s="41"/>
      <c r="U35" s="40"/>
      <c r="V35" s="40"/>
      <c r="W35" s="40"/>
      <c r="X35" s="40"/>
      <c r="Y35" s="10" t="s">
        <v>189</v>
      </c>
      <c r="Z35" s="113" t="s">
        <v>50</v>
      </c>
      <c r="AA35" s="77" t="s">
        <v>422</v>
      </c>
      <c r="AB35" s="77" t="s">
        <v>131</v>
      </c>
      <c r="AC35" s="98"/>
      <c r="AD35" s="77"/>
      <c r="AE35" s="77"/>
      <c r="AF35" s="77"/>
      <c r="AG35" s="77"/>
      <c r="AH35" s="113"/>
    </row>
    <row r="36" spans="1:34" ht="127.5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13"/>
      <c r="P36" s="41"/>
      <c r="Q36" s="41"/>
      <c r="R36" s="41"/>
      <c r="S36" s="41"/>
      <c r="T36" s="41"/>
      <c r="U36" s="40"/>
      <c r="V36" s="40"/>
      <c r="W36" s="40"/>
      <c r="X36" s="40"/>
      <c r="Y36" s="10" t="s">
        <v>190</v>
      </c>
      <c r="Z36" s="113" t="s">
        <v>50</v>
      </c>
      <c r="AA36" s="77" t="s">
        <v>422</v>
      </c>
      <c r="AB36" s="77" t="s">
        <v>131</v>
      </c>
      <c r="AC36" s="98"/>
      <c r="AD36" s="77"/>
      <c r="AE36" s="77"/>
      <c r="AF36" s="77"/>
      <c r="AG36" s="77"/>
      <c r="AH36" s="113"/>
    </row>
    <row r="37" spans="1:34" ht="127.5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113"/>
      <c r="P37" s="41"/>
      <c r="Q37" s="41"/>
      <c r="R37" s="41"/>
      <c r="S37" s="41"/>
      <c r="T37" s="41"/>
      <c r="U37" s="40"/>
      <c r="V37" s="40"/>
      <c r="W37" s="40"/>
      <c r="X37" s="40"/>
      <c r="Y37" s="10" t="s">
        <v>191</v>
      </c>
      <c r="Z37" s="113" t="s">
        <v>50</v>
      </c>
      <c r="AA37" s="77" t="s">
        <v>422</v>
      </c>
      <c r="AB37" s="77" t="s">
        <v>131</v>
      </c>
      <c r="AC37" s="98"/>
      <c r="AD37" s="77"/>
      <c r="AE37" s="77"/>
      <c r="AF37" s="77"/>
      <c r="AG37" s="77"/>
      <c r="AH37" s="113"/>
    </row>
    <row r="38" spans="1:34" ht="51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113"/>
      <c r="P38" s="113"/>
      <c r="Q38" s="113"/>
      <c r="R38" s="113"/>
      <c r="S38" s="113"/>
      <c r="T38" s="113" t="s">
        <v>198</v>
      </c>
      <c r="U38" s="38"/>
      <c r="V38" s="38"/>
      <c r="W38" s="38"/>
      <c r="X38" s="38" t="s">
        <v>133</v>
      </c>
      <c r="Y38" s="10" t="s">
        <v>339</v>
      </c>
      <c r="Z38" s="113" t="s">
        <v>130</v>
      </c>
      <c r="AA38" s="9" t="s">
        <v>130</v>
      </c>
      <c r="AB38" s="9" t="s">
        <v>130</v>
      </c>
      <c r="AC38" s="53">
        <v>4852.2</v>
      </c>
      <c r="AD38" s="9">
        <f>AC38*1.053</f>
        <v>5109.3665999999994</v>
      </c>
      <c r="AE38" s="9">
        <f>AD38*1.051</f>
        <v>5369.9442965999988</v>
      </c>
      <c r="AF38" s="9">
        <f>AE38*1.049</f>
        <v>5633.0715671333983</v>
      </c>
      <c r="AG38" s="9">
        <f>SUM(AA38:AF38)</f>
        <v>20964.582463733394</v>
      </c>
      <c r="AH38" s="113">
        <v>2019</v>
      </c>
    </row>
    <row r="39" spans="1:34" ht="25.5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113"/>
      <c r="P39" s="113"/>
      <c r="Q39" s="113"/>
      <c r="R39" s="113"/>
      <c r="S39" s="113"/>
      <c r="T39" s="113"/>
      <c r="U39" s="38"/>
      <c r="V39" s="38"/>
      <c r="W39" s="38"/>
      <c r="X39" s="38"/>
      <c r="Y39" s="10" t="s">
        <v>199</v>
      </c>
      <c r="Z39" s="113" t="s">
        <v>161</v>
      </c>
      <c r="AA39" s="77" t="s">
        <v>343</v>
      </c>
      <c r="AB39" s="77" t="s">
        <v>344</v>
      </c>
      <c r="AC39" s="98">
        <v>1</v>
      </c>
      <c r="AD39" s="100">
        <v>1.5</v>
      </c>
      <c r="AE39" s="100">
        <v>1.7</v>
      </c>
      <c r="AF39" s="100">
        <v>2</v>
      </c>
      <c r="AG39" s="9"/>
      <c r="AH39" s="113"/>
    </row>
    <row r="40" spans="1:34" ht="25.5" hidden="1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113"/>
      <c r="P40" s="113"/>
      <c r="Q40" s="113"/>
      <c r="R40" s="113"/>
      <c r="S40" s="113"/>
      <c r="T40" s="113"/>
      <c r="U40" s="38"/>
      <c r="V40" s="38" t="s">
        <v>58</v>
      </c>
      <c r="W40" s="38"/>
      <c r="X40" s="38"/>
      <c r="Y40" s="10" t="s">
        <v>200</v>
      </c>
      <c r="Z40" s="113"/>
      <c r="AA40" s="77" t="s">
        <v>343</v>
      </c>
      <c r="AB40" s="77" t="s">
        <v>344</v>
      </c>
      <c r="AC40" s="98">
        <v>0</v>
      </c>
      <c r="AD40" s="9"/>
      <c r="AE40" s="9"/>
      <c r="AF40" s="9"/>
      <c r="AG40" s="9"/>
      <c r="AH40" s="113"/>
    </row>
    <row r="41" spans="1:34" ht="25.5" hidden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113"/>
      <c r="P41" s="113"/>
      <c r="Q41" s="113"/>
      <c r="R41" s="113"/>
      <c r="S41" s="113"/>
      <c r="T41" s="113"/>
      <c r="U41" s="38"/>
      <c r="V41" s="38"/>
      <c r="W41" s="38" t="s">
        <v>59</v>
      </c>
      <c r="X41" s="38"/>
      <c r="Y41" s="10" t="s">
        <v>201</v>
      </c>
      <c r="Z41" s="113"/>
      <c r="AA41" s="77" t="s">
        <v>343</v>
      </c>
      <c r="AB41" s="77" t="s">
        <v>344</v>
      </c>
      <c r="AC41" s="98">
        <v>0</v>
      </c>
      <c r="AD41" s="9"/>
      <c r="AE41" s="9"/>
      <c r="AF41" s="9"/>
      <c r="AG41" s="9"/>
      <c r="AH41" s="113"/>
    </row>
    <row r="42" spans="1:34" ht="25.5" hidden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113"/>
      <c r="P42" s="113"/>
      <c r="Q42" s="113"/>
      <c r="R42" s="113"/>
      <c r="S42" s="113"/>
      <c r="T42" s="113"/>
      <c r="U42" s="38"/>
      <c r="V42" s="38"/>
      <c r="W42" s="38"/>
      <c r="X42" s="38"/>
      <c r="Y42" s="10" t="s">
        <v>202</v>
      </c>
      <c r="Z42" s="113" t="s">
        <v>50</v>
      </c>
      <c r="AA42" s="77" t="s">
        <v>343</v>
      </c>
      <c r="AB42" s="77" t="s">
        <v>344</v>
      </c>
      <c r="AC42" s="98">
        <v>1</v>
      </c>
      <c r="AD42" s="100">
        <v>1.5</v>
      </c>
      <c r="AE42" s="100">
        <v>1.7</v>
      </c>
      <c r="AF42" s="100">
        <v>2</v>
      </c>
      <c r="AG42" s="9"/>
      <c r="AH42" s="113"/>
    </row>
    <row r="43" spans="1:34" ht="25.5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113"/>
      <c r="P43" s="113"/>
      <c r="Q43" s="113"/>
      <c r="R43" s="113"/>
      <c r="S43" s="113"/>
      <c r="T43" s="113"/>
      <c r="U43" s="38"/>
      <c r="V43" s="38"/>
      <c r="W43" s="38"/>
      <c r="X43" s="38"/>
      <c r="Y43" s="10" t="s">
        <v>200</v>
      </c>
      <c r="Z43" s="113" t="s">
        <v>33</v>
      </c>
      <c r="AA43" s="77" t="s">
        <v>343</v>
      </c>
      <c r="AB43" s="77" t="s">
        <v>344</v>
      </c>
      <c r="AC43" s="53">
        <v>2</v>
      </c>
      <c r="AD43" s="9">
        <v>3</v>
      </c>
      <c r="AE43" s="9">
        <v>3</v>
      </c>
      <c r="AF43" s="9">
        <v>4</v>
      </c>
      <c r="AG43" s="9"/>
      <c r="AH43" s="113"/>
    </row>
    <row r="44" spans="1:34" ht="25.5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113"/>
      <c r="P44" s="113"/>
      <c r="Q44" s="113"/>
      <c r="R44" s="113"/>
      <c r="S44" s="113"/>
      <c r="T44" s="113"/>
      <c r="U44" s="38"/>
      <c r="V44" s="38"/>
      <c r="W44" s="38"/>
      <c r="X44" s="38"/>
      <c r="Y44" s="10" t="s">
        <v>201</v>
      </c>
      <c r="Z44" s="113" t="s">
        <v>161</v>
      </c>
      <c r="AA44" s="77" t="s">
        <v>343</v>
      </c>
      <c r="AB44" s="77" t="s">
        <v>344</v>
      </c>
      <c r="AC44" s="101">
        <v>0.06</v>
      </c>
      <c r="AD44" s="100">
        <v>0.09</v>
      </c>
      <c r="AE44" s="100">
        <v>0.12</v>
      </c>
      <c r="AF44" s="100">
        <v>0.16</v>
      </c>
      <c r="AG44" s="9"/>
      <c r="AH44" s="113"/>
    </row>
    <row r="45" spans="1:34" ht="25.5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113"/>
      <c r="P45" s="113"/>
      <c r="Q45" s="113"/>
      <c r="R45" s="113"/>
      <c r="S45" s="113"/>
      <c r="T45" s="113"/>
      <c r="U45" s="38"/>
      <c r="V45" s="38"/>
      <c r="W45" s="38"/>
      <c r="X45" s="38"/>
      <c r="Y45" s="10" t="s">
        <v>202</v>
      </c>
      <c r="Z45" s="113" t="s">
        <v>161</v>
      </c>
      <c r="AA45" s="77" t="s">
        <v>343</v>
      </c>
      <c r="AB45" s="77" t="s">
        <v>344</v>
      </c>
      <c r="AC45" s="101"/>
      <c r="AD45" s="100"/>
      <c r="AE45" s="100"/>
      <c r="AF45" s="100"/>
      <c r="AG45" s="9"/>
      <c r="AH45" s="113"/>
    </row>
    <row r="46" spans="1:34" ht="38.25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113"/>
      <c r="P46" s="113"/>
      <c r="Q46" s="113"/>
      <c r="R46" s="113"/>
      <c r="S46" s="113"/>
      <c r="T46" s="113"/>
      <c r="U46" s="38"/>
      <c r="V46" s="38"/>
      <c r="W46" s="38"/>
      <c r="X46" s="38"/>
      <c r="Y46" s="10" t="s">
        <v>373</v>
      </c>
      <c r="Z46" s="113" t="s">
        <v>161</v>
      </c>
      <c r="AA46" s="77" t="s">
        <v>343</v>
      </c>
      <c r="AB46" s="77" t="s">
        <v>344</v>
      </c>
      <c r="AC46" s="101"/>
      <c r="AD46" s="100"/>
      <c r="AE46" s="100"/>
      <c r="AF46" s="100"/>
      <c r="AG46" s="9"/>
      <c r="AH46" s="113"/>
    </row>
    <row r="47" spans="1:34" ht="25.5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113"/>
      <c r="P47" s="113"/>
      <c r="Q47" s="113"/>
      <c r="R47" s="113"/>
      <c r="S47" s="113"/>
      <c r="T47" s="113" t="s">
        <v>203</v>
      </c>
      <c r="U47" s="38"/>
      <c r="V47" s="38"/>
      <c r="W47" s="38"/>
      <c r="X47" s="38" t="s">
        <v>134</v>
      </c>
      <c r="Y47" s="10" t="s">
        <v>204</v>
      </c>
      <c r="Z47" s="113" t="s">
        <v>130</v>
      </c>
      <c r="AA47" s="9" t="s">
        <v>130</v>
      </c>
      <c r="AB47" s="9" t="s">
        <v>130</v>
      </c>
      <c r="AC47" s="53">
        <v>242</v>
      </c>
      <c r="AD47" s="9">
        <f>AC47*1.053</f>
        <v>254.82599999999999</v>
      </c>
      <c r="AE47" s="9">
        <f>AD47*1.051</f>
        <v>267.82212599999997</v>
      </c>
      <c r="AF47" s="9">
        <f>AE47*1.049</f>
        <v>280.94541017399996</v>
      </c>
      <c r="AG47" s="9">
        <f>SUM(AA47:AF47)</f>
        <v>1045.5935361740001</v>
      </c>
      <c r="AH47" s="113">
        <v>2019</v>
      </c>
    </row>
    <row r="48" spans="1:34" ht="63.75" customHeigh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113"/>
      <c r="P48" s="113"/>
      <c r="Q48" s="113"/>
      <c r="R48" s="113"/>
      <c r="S48" s="113"/>
      <c r="T48" s="113"/>
      <c r="U48" s="38"/>
      <c r="V48" s="38"/>
      <c r="W48" s="38"/>
      <c r="X48" s="38"/>
      <c r="Y48" s="10" t="s">
        <v>471</v>
      </c>
      <c r="Z48" s="113" t="s">
        <v>50</v>
      </c>
      <c r="AA48" s="9" t="s">
        <v>424</v>
      </c>
      <c r="AB48" s="77" t="s">
        <v>131</v>
      </c>
      <c r="AC48" s="53">
        <v>100</v>
      </c>
      <c r="AD48" s="9">
        <v>100</v>
      </c>
      <c r="AE48" s="9">
        <v>100</v>
      </c>
      <c r="AF48" s="9">
        <v>100</v>
      </c>
      <c r="AG48" s="9"/>
      <c r="AH48" s="113"/>
    </row>
    <row r="49" spans="1:34" hidden="1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113"/>
      <c r="P49" s="113"/>
      <c r="Q49" s="113"/>
      <c r="R49" s="113"/>
      <c r="S49" s="113"/>
      <c r="T49" s="113"/>
      <c r="U49" s="38"/>
      <c r="V49" s="38" t="s">
        <v>58</v>
      </c>
      <c r="W49" s="38"/>
      <c r="X49" s="38"/>
      <c r="Y49" s="45"/>
      <c r="Z49" s="113"/>
      <c r="AA49" s="9"/>
      <c r="AB49" s="9"/>
      <c r="AC49" s="53"/>
      <c r="AD49" s="9"/>
      <c r="AE49" s="9"/>
      <c r="AF49" s="9"/>
      <c r="AG49" s="9"/>
      <c r="AH49" s="113"/>
    </row>
    <row r="50" spans="1:34" hidden="1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113"/>
      <c r="P50" s="113"/>
      <c r="Q50" s="113"/>
      <c r="R50" s="113"/>
      <c r="S50" s="113"/>
      <c r="T50" s="113"/>
      <c r="U50" s="38"/>
      <c r="V50" s="38"/>
      <c r="W50" s="38" t="s">
        <v>59</v>
      </c>
      <c r="X50" s="38"/>
      <c r="Y50" s="45"/>
      <c r="Z50" s="113"/>
      <c r="AA50" s="9"/>
      <c r="AB50" s="9"/>
      <c r="AC50" s="53"/>
      <c r="AD50" s="9"/>
      <c r="AE50" s="9"/>
      <c r="AF50" s="9"/>
      <c r="AG50" s="9"/>
      <c r="AH50" s="113"/>
    </row>
    <row r="51" spans="1:34" ht="38.25" hidden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113"/>
      <c r="P51" s="113"/>
      <c r="Q51" s="113"/>
      <c r="R51" s="113"/>
      <c r="S51" s="113"/>
      <c r="T51" s="113"/>
      <c r="U51" s="38"/>
      <c r="V51" s="38"/>
      <c r="W51" s="38"/>
      <c r="X51" s="38"/>
      <c r="Y51" s="10" t="s">
        <v>374</v>
      </c>
      <c r="Z51" s="113" t="s">
        <v>50</v>
      </c>
      <c r="AA51" s="9">
        <v>100</v>
      </c>
      <c r="AB51" s="9">
        <v>100</v>
      </c>
      <c r="AC51" s="53">
        <v>100</v>
      </c>
      <c r="AD51" s="9">
        <v>100</v>
      </c>
      <c r="AE51" s="9">
        <v>100</v>
      </c>
      <c r="AF51" s="9">
        <v>100</v>
      </c>
      <c r="AG51" s="9"/>
      <c r="AH51" s="113"/>
    </row>
    <row r="52" spans="1:34" ht="25.5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113"/>
      <c r="P52" s="113"/>
      <c r="Q52" s="113"/>
      <c r="R52" s="113"/>
      <c r="S52" s="113"/>
      <c r="T52" s="113" t="s">
        <v>206</v>
      </c>
      <c r="U52" s="38"/>
      <c r="V52" s="38"/>
      <c r="W52" s="38"/>
      <c r="X52" s="38" t="s">
        <v>135</v>
      </c>
      <c r="Y52" s="10" t="s">
        <v>375</v>
      </c>
      <c r="Z52" s="113" t="s">
        <v>130</v>
      </c>
      <c r="AA52" s="9" t="s">
        <v>130</v>
      </c>
      <c r="AB52" s="9" t="s">
        <v>130</v>
      </c>
      <c r="AC52" s="53">
        <v>0</v>
      </c>
      <c r="AD52" s="9">
        <f>AC52*1.053</f>
        <v>0</v>
      </c>
      <c r="AE52" s="9">
        <f>AD52*1.051</f>
        <v>0</v>
      </c>
      <c r="AF52" s="9">
        <f>AE52*1.049</f>
        <v>0</v>
      </c>
      <c r="AG52" s="9">
        <f>SUM(AA52:AF52)</f>
        <v>0</v>
      </c>
      <c r="AH52" s="113">
        <v>2019</v>
      </c>
    </row>
    <row r="53" spans="1:34" ht="76.5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113"/>
      <c r="P53" s="113"/>
      <c r="Q53" s="113"/>
      <c r="R53" s="113"/>
      <c r="S53" s="113"/>
      <c r="T53" s="113"/>
      <c r="U53" s="38"/>
      <c r="V53" s="38"/>
      <c r="W53" s="38"/>
      <c r="X53" s="38"/>
      <c r="Y53" s="10" t="s">
        <v>208</v>
      </c>
      <c r="Z53" s="113" t="s">
        <v>50</v>
      </c>
      <c r="AA53" s="9" t="s">
        <v>427</v>
      </c>
      <c r="AB53" s="9" t="s">
        <v>149</v>
      </c>
      <c r="AC53" s="53">
        <v>0</v>
      </c>
      <c r="AD53" s="9">
        <v>0</v>
      </c>
      <c r="AE53" s="9">
        <v>0</v>
      </c>
      <c r="AF53" s="9">
        <v>0</v>
      </c>
      <c r="AG53" s="9"/>
      <c r="AH53" s="113"/>
    </row>
    <row r="54" spans="1:34" hidden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113"/>
      <c r="P54" s="113"/>
      <c r="Q54" s="113"/>
      <c r="R54" s="113"/>
      <c r="S54" s="113"/>
      <c r="T54" s="113"/>
      <c r="U54" s="38"/>
      <c r="V54" s="38" t="s">
        <v>58</v>
      </c>
      <c r="W54" s="38"/>
      <c r="X54" s="38"/>
      <c r="Y54" s="45"/>
      <c r="Z54" s="113"/>
      <c r="AA54" s="9"/>
      <c r="AB54" s="9"/>
      <c r="AC54" s="53"/>
      <c r="AD54" s="9"/>
      <c r="AE54" s="9"/>
      <c r="AF54" s="9"/>
      <c r="AG54" s="9"/>
      <c r="AH54" s="113"/>
    </row>
    <row r="55" spans="1:34" hidden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113"/>
      <c r="P55" s="113"/>
      <c r="Q55" s="113"/>
      <c r="R55" s="113"/>
      <c r="S55" s="113"/>
      <c r="T55" s="113"/>
      <c r="U55" s="38"/>
      <c r="V55" s="38"/>
      <c r="W55" s="38" t="s">
        <v>59</v>
      </c>
      <c r="X55" s="38"/>
      <c r="Y55" s="45"/>
      <c r="Z55" s="113"/>
      <c r="AA55" s="9"/>
      <c r="AB55" s="9"/>
      <c r="AC55" s="53"/>
      <c r="AD55" s="9"/>
      <c r="AE55" s="9"/>
      <c r="AF55" s="9"/>
      <c r="AG55" s="9"/>
      <c r="AH55" s="113"/>
    </row>
    <row r="56" spans="1:34" ht="25.5" hidden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113"/>
      <c r="P56" s="113"/>
      <c r="Q56" s="113"/>
      <c r="R56" s="113"/>
      <c r="S56" s="113"/>
      <c r="T56" s="113"/>
      <c r="U56" s="38"/>
      <c r="V56" s="38"/>
      <c r="W56" s="38"/>
      <c r="X56" s="38"/>
      <c r="Y56" s="10" t="s">
        <v>376</v>
      </c>
      <c r="Z56" s="113" t="s">
        <v>50</v>
      </c>
      <c r="AA56" s="9">
        <v>100</v>
      </c>
      <c r="AB56" s="9">
        <v>0</v>
      </c>
      <c r="AC56" s="53">
        <v>0</v>
      </c>
      <c r="AD56" s="9">
        <v>0</v>
      </c>
      <c r="AE56" s="9">
        <v>0</v>
      </c>
      <c r="AF56" s="9">
        <v>0</v>
      </c>
      <c r="AG56" s="9"/>
      <c r="AH56" s="113"/>
    </row>
    <row r="57" spans="1:34" ht="63.75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113"/>
      <c r="P57" s="113"/>
      <c r="Q57" s="113"/>
      <c r="R57" s="113"/>
      <c r="S57" s="113"/>
      <c r="T57" s="113" t="s">
        <v>209</v>
      </c>
      <c r="U57" s="38"/>
      <c r="V57" s="38"/>
      <c r="W57" s="38"/>
      <c r="X57" s="38" t="s">
        <v>136</v>
      </c>
      <c r="Y57" s="45" t="s">
        <v>210</v>
      </c>
      <c r="Z57" s="113" t="s">
        <v>130</v>
      </c>
      <c r="AA57" s="9" t="s">
        <v>130</v>
      </c>
      <c r="AB57" s="9" t="s">
        <v>130</v>
      </c>
      <c r="AC57" s="53">
        <v>236</v>
      </c>
      <c r="AD57" s="9">
        <f>AC57*1.053</f>
        <v>248.50799999999998</v>
      </c>
      <c r="AE57" s="9">
        <f>AD57*1.051</f>
        <v>261.18190799999996</v>
      </c>
      <c r="AF57" s="9">
        <f>AE57*1.049</f>
        <v>273.97982149199993</v>
      </c>
      <c r="AG57" s="9">
        <f>SUM(AA57:AF57)</f>
        <v>1019.6697294919999</v>
      </c>
      <c r="AH57" s="113">
        <v>2019</v>
      </c>
    </row>
    <row r="58" spans="1:34" ht="38.25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113"/>
      <c r="P58" s="113"/>
      <c r="Q58" s="113"/>
      <c r="R58" s="113"/>
      <c r="S58" s="113"/>
      <c r="T58" s="113"/>
      <c r="U58" s="38"/>
      <c r="V58" s="38"/>
      <c r="W58" s="38"/>
      <c r="X58" s="38"/>
      <c r="Y58" s="10" t="s">
        <v>211</v>
      </c>
      <c r="Z58" s="113" t="s">
        <v>33</v>
      </c>
      <c r="AA58" s="77" t="s">
        <v>343</v>
      </c>
      <c r="AB58" s="77" t="s">
        <v>344</v>
      </c>
      <c r="AC58" s="53">
        <v>100</v>
      </c>
      <c r="AD58" s="9">
        <v>100</v>
      </c>
      <c r="AE58" s="9">
        <v>100</v>
      </c>
      <c r="AF58" s="9">
        <v>100</v>
      </c>
      <c r="AG58" s="9"/>
      <c r="AH58" s="113"/>
    </row>
    <row r="59" spans="1:34" ht="38.25" hidden="1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113"/>
      <c r="P59" s="113"/>
      <c r="Q59" s="113"/>
      <c r="R59" s="113"/>
      <c r="S59" s="113"/>
      <c r="T59" s="113"/>
      <c r="U59" s="38"/>
      <c r="V59" s="38" t="s">
        <v>58</v>
      </c>
      <c r="W59" s="38"/>
      <c r="X59" s="38"/>
      <c r="Y59" s="10" t="s">
        <v>212</v>
      </c>
      <c r="Z59" s="113" t="s">
        <v>33</v>
      </c>
      <c r="AA59" s="77" t="s">
        <v>343</v>
      </c>
      <c r="AB59" s="77" t="s">
        <v>344</v>
      </c>
      <c r="AC59" s="53"/>
      <c r="AD59" s="9"/>
      <c r="AE59" s="9"/>
      <c r="AF59" s="9"/>
      <c r="AG59" s="9"/>
      <c r="AH59" s="113"/>
    </row>
    <row r="60" spans="1:34" ht="51" hidden="1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113"/>
      <c r="P60" s="113"/>
      <c r="Q60" s="113"/>
      <c r="R60" s="113"/>
      <c r="S60" s="113"/>
      <c r="T60" s="113"/>
      <c r="U60" s="38"/>
      <c r="V60" s="38"/>
      <c r="W60" s="38" t="s">
        <v>59</v>
      </c>
      <c r="X60" s="38"/>
      <c r="Y60" s="10" t="s">
        <v>213</v>
      </c>
      <c r="Z60" s="113" t="s">
        <v>33</v>
      </c>
      <c r="AA60" s="77" t="s">
        <v>343</v>
      </c>
      <c r="AB60" s="77" t="s">
        <v>344</v>
      </c>
      <c r="AC60" s="53"/>
      <c r="AD60" s="9"/>
      <c r="AE60" s="9"/>
      <c r="AF60" s="9"/>
      <c r="AG60" s="9"/>
      <c r="AH60" s="113"/>
    </row>
    <row r="61" spans="1:34" ht="38.25" hidden="1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113"/>
      <c r="P61" s="113"/>
      <c r="Q61" s="113"/>
      <c r="R61" s="113"/>
      <c r="S61" s="113"/>
      <c r="T61" s="113"/>
      <c r="U61" s="38"/>
      <c r="V61" s="38"/>
      <c r="W61" s="38"/>
      <c r="X61" s="38"/>
      <c r="Y61" s="10" t="s">
        <v>377</v>
      </c>
      <c r="Z61" s="113" t="s">
        <v>33</v>
      </c>
      <c r="AA61" s="77" t="s">
        <v>343</v>
      </c>
      <c r="AB61" s="77" t="s">
        <v>344</v>
      </c>
      <c r="AC61" s="53">
        <v>100</v>
      </c>
      <c r="AD61" s="9">
        <v>100</v>
      </c>
      <c r="AE61" s="9">
        <v>100</v>
      </c>
      <c r="AF61" s="9">
        <v>100</v>
      </c>
      <c r="AG61" s="9"/>
      <c r="AH61" s="113"/>
    </row>
    <row r="62" spans="1:34" ht="38.25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113"/>
      <c r="P62" s="113"/>
      <c r="Q62" s="113"/>
      <c r="R62" s="113"/>
      <c r="S62" s="113"/>
      <c r="T62" s="113"/>
      <c r="U62" s="38"/>
      <c r="V62" s="38"/>
      <c r="W62" s="38"/>
      <c r="X62" s="38"/>
      <c r="Y62" s="10" t="s">
        <v>212</v>
      </c>
      <c r="Z62" s="113" t="s">
        <v>33</v>
      </c>
      <c r="AA62" s="77" t="s">
        <v>343</v>
      </c>
      <c r="AB62" s="77" t="s">
        <v>344</v>
      </c>
      <c r="AC62" s="53"/>
      <c r="AD62" s="9"/>
      <c r="AE62" s="9"/>
      <c r="AF62" s="9"/>
      <c r="AG62" s="9"/>
      <c r="AH62" s="113"/>
    </row>
    <row r="63" spans="1:34" ht="51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113"/>
      <c r="P63" s="113"/>
      <c r="Q63" s="113"/>
      <c r="R63" s="113"/>
      <c r="S63" s="113"/>
      <c r="T63" s="113"/>
      <c r="U63" s="38"/>
      <c r="V63" s="38"/>
      <c r="W63" s="38"/>
      <c r="X63" s="38"/>
      <c r="Y63" s="10" t="s">
        <v>213</v>
      </c>
      <c r="Z63" s="113" t="s">
        <v>33</v>
      </c>
      <c r="AA63" s="77" t="s">
        <v>343</v>
      </c>
      <c r="AB63" s="77" t="s">
        <v>344</v>
      </c>
      <c r="AC63" s="53"/>
      <c r="AD63" s="9"/>
      <c r="AE63" s="9"/>
      <c r="AF63" s="9"/>
      <c r="AG63" s="9"/>
      <c r="AH63" s="113"/>
    </row>
    <row r="64" spans="1:34" ht="25.5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113"/>
      <c r="P64" s="113"/>
      <c r="Q64" s="113"/>
      <c r="R64" s="113"/>
      <c r="S64" s="113"/>
      <c r="T64" s="113"/>
      <c r="U64" s="38"/>
      <c r="V64" s="38"/>
      <c r="W64" s="38"/>
      <c r="X64" s="38" t="s">
        <v>470</v>
      </c>
      <c r="Y64" s="10" t="s">
        <v>474</v>
      </c>
      <c r="Z64" s="113" t="s">
        <v>130</v>
      </c>
      <c r="AA64" s="77" t="s">
        <v>130</v>
      </c>
      <c r="AB64" s="77" t="s">
        <v>130</v>
      </c>
      <c r="AC64" s="53"/>
      <c r="AD64" s="9"/>
      <c r="AE64" s="9"/>
      <c r="AF64" s="9"/>
      <c r="AG64" s="9"/>
      <c r="AH64" s="113"/>
    </row>
    <row r="65" spans="1:35" ht="38.25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113"/>
      <c r="P65" s="113"/>
      <c r="Q65" s="113"/>
      <c r="R65" s="113"/>
      <c r="S65" s="113"/>
      <c r="T65" s="113"/>
      <c r="U65" s="38"/>
      <c r="V65" s="38"/>
      <c r="W65" s="38"/>
      <c r="X65" s="38"/>
      <c r="Y65" s="10" t="s">
        <v>475</v>
      </c>
      <c r="Z65" s="113" t="s">
        <v>50</v>
      </c>
      <c r="AA65" s="9" t="s">
        <v>424</v>
      </c>
      <c r="AB65" s="77" t="s">
        <v>131</v>
      </c>
      <c r="AC65" s="53"/>
      <c r="AD65" s="9"/>
      <c r="AE65" s="9"/>
      <c r="AF65" s="9"/>
      <c r="AG65" s="9"/>
      <c r="AH65" s="113"/>
    </row>
    <row r="66" spans="1:35" ht="25.5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 t="s">
        <v>107</v>
      </c>
      <c r="L66" s="38" t="s">
        <v>110</v>
      </c>
      <c r="M66" s="38" t="s">
        <v>107</v>
      </c>
      <c r="N66" s="38" t="s">
        <v>107</v>
      </c>
      <c r="O66" s="113"/>
      <c r="P66" s="113"/>
      <c r="Q66" s="113"/>
      <c r="R66" s="113"/>
      <c r="S66" s="113" t="s">
        <v>214</v>
      </c>
      <c r="T66" s="113"/>
      <c r="U66" s="38"/>
      <c r="V66" s="38"/>
      <c r="W66" s="38"/>
      <c r="X66" s="38" t="s">
        <v>137</v>
      </c>
      <c r="Y66" s="10" t="s">
        <v>378</v>
      </c>
      <c r="Z66" s="113" t="s">
        <v>130</v>
      </c>
      <c r="AA66" s="9" t="s">
        <v>130</v>
      </c>
      <c r="AB66" s="9" t="s">
        <v>130</v>
      </c>
      <c r="AC66" s="53">
        <f>AC70+AC79</f>
        <v>52169.8</v>
      </c>
      <c r="AD66" s="9">
        <f>AD70+AD79</f>
        <v>54934.799400000004</v>
      </c>
      <c r="AE66" s="9">
        <f>AE70+AE79</f>
        <v>57736.474169399997</v>
      </c>
      <c r="AF66" s="9">
        <f>AF70+AF79</f>
        <v>60565.561403700594</v>
      </c>
      <c r="AG66" s="9">
        <f>AG70+AG79</f>
        <v>225406.63497310059</v>
      </c>
      <c r="AH66" s="113"/>
    </row>
    <row r="67" spans="1:35" ht="38.25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113"/>
      <c r="P67" s="41"/>
      <c r="Q67" s="41"/>
      <c r="R67" s="41"/>
      <c r="S67" s="41"/>
      <c r="T67" s="41"/>
      <c r="U67" s="40"/>
      <c r="V67" s="40"/>
      <c r="W67" s="40"/>
      <c r="X67" s="40"/>
      <c r="Y67" s="10" t="s">
        <v>216</v>
      </c>
      <c r="Z67" s="113" t="s">
        <v>50</v>
      </c>
      <c r="AA67" s="77" t="s">
        <v>425</v>
      </c>
      <c r="AB67" s="77" t="s">
        <v>131</v>
      </c>
      <c r="AC67" s="98">
        <v>5</v>
      </c>
      <c r="AD67" s="77">
        <v>5</v>
      </c>
      <c r="AE67" s="77">
        <v>5</v>
      </c>
      <c r="AF67" s="77">
        <v>5</v>
      </c>
      <c r="AG67" s="77"/>
      <c r="AH67" s="113"/>
    </row>
    <row r="68" spans="1:35" ht="38.25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113"/>
      <c r="P68" s="41"/>
      <c r="Q68" s="41"/>
      <c r="R68" s="41"/>
      <c r="S68" s="41"/>
      <c r="T68" s="41"/>
      <c r="U68" s="40"/>
      <c r="V68" s="40"/>
      <c r="W68" s="40"/>
      <c r="X68" s="40"/>
      <c r="Y68" s="10" t="s">
        <v>217</v>
      </c>
      <c r="Z68" s="113" t="s">
        <v>50</v>
      </c>
      <c r="AA68" s="77" t="s">
        <v>425</v>
      </c>
      <c r="AB68" s="77" t="s">
        <v>131</v>
      </c>
      <c r="AC68" s="98"/>
      <c r="AD68" s="77"/>
      <c r="AE68" s="77"/>
      <c r="AF68" s="77"/>
      <c r="AG68" s="77"/>
      <c r="AH68" s="113"/>
    </row>
    <row r="69" spans="1:35" ht="38.25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113"/>
      <c r="P69" s="41"/>
      <c r="Q69" s="41"/>
      <c r="R69" s="41"/>
      <c r="S69" s="41"/>
      <c r="T69" s="41"/>
      <c r="U69" s="40"/>
      <c r="V69" s="40"/>
      <c r="W69" s="40"/>
      <c r="X69" s="40"/>
      <c r="Y69" s="10" t="s">
        <v>218</v>
      </c>
      <c r="Z69" s="113" t="s">
        <v>50</v>
      </c>
      <c r="AA69" s="77" t="s">
        <v>425</v>
      </c>
      <c r="AB69" s="77" t="s">
        <v>131</v>
      </c>
      <c r="AC69" s="98"/>
      <c r="AD69" s="77"/>
      <c r="AE69" s="77"/>
      <c r="AF69" s="77"/>
      <c r="AG69" s="77"/>
      <c r="AH69" s="113"/>
    </row>
    <row r="70" spans="1:35" ht="25.5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113"/>
      <c r="P70" s="113"/>
      <c r="Q70" s="113"/>
      <c r="R70" s="113"/>
      <c r="S70" s="113"/>
      <c r="T70" s="113" t="s">
        <v>219</v>
      </c>
      <c r="U70" s="38"/>
      <c r="V70" s="38"/>
      <c r="W70" s="38"/>
      <c r="X70" s="38" t="s">
        <v>138</v>
      </c>
      <c r="Y70" s="10" t="s">
        <v>379</v>
      </c>
      <c r="Z70" s="113" t="s">
        <v>130</v>
      </c>
      <c r="AA70" s="9" t="s">
        <v>130</v>
      </c>
      <c r="AB70" s="9" t="s">
        <v>130</v>
      </c>
      <c r="AC70" s="53">
        <v>48800.800000000003</v>
      </c>
      <c r="AD70" s="9">
        <f>AC70*1.053</f>
        <v>51387.242400000003</v>
      </c>
      <c r="AE70" s="9">
        <f>AD70*1.051</f>
        <v>54007.991762400001</v>
      </c>
      <c r="AF70" s="9">
        <f>AE70*1.049</f>
        <v>56654.383358757594</v>
      </c>
      <c r="AG70" s="9">
        <f>SUM(AA70:AF70)</f>
        <v>210850.41752115759</v>
      </c>
      <c r="AH70" s="113">
        <v>2019</v>
      </c>
    </row>
    <row r="71" spans="1:35" hidden="1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113"/>
      <c r="P71" s="113"/>
      <c r="Q71" s="113"/>
      <c r="R71" s="113"/>
      <c r="S71" s="113"/>
      <c r="T71" s="113"/>
      <c r="U71" s="38" t="s">
        <v>57</v>
      </c>
      <c r="V71" s="38"/>
      <c r="W71" s="38"/>
      <c r="X71" s="38"/>
      <c r="Y71" s="45"/>
      <c r="Z71" s="113"/>
      <c r="AA71" s="9"/>
      <c r="AB71" s="9"/>
      <c r="AC71" s="53"/>
      <c r="AD71" s="9"/>
      <c r="AE71" s="9"/>
      <c r="AF71" s="9"/>
      <c r="AG71" s="9"/>
      <c r="AH71" s="113"/>
    </row>
    <row r="72" spans="1:35" hidden="1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113"/>
      <c r="P72" s="113"/>
      <c r="Q72" s="113"/>
      <c r="R72" s="113"/>
      <c r="S72" s="113"/>
      <c r="T72" s="113"/>
      <c r="U72" s="38"/>
      <c r="V72" s="38" t="s">
        <v>58</v>
      </c>
      <c r="W72" s="38"/>
      <c r="X72" s="38"/>
      <c r="Y72" s="45"/>
      <c r="Z72" s="113"/>
      <c r="AA72" s="9"/>
      <c r="AB72" s="9"/>
      <c r="AC72" s="53"/>
      <c r="AD72" s="9"/>
      <c r="AE72" s="9"/>
      <c r="AF72" s="9"/>
      <c r="AG72" s="9"/>
      <c r="AH72" s="113"/>
    </row>
    <row r="73" spans="1:35" hidden="1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113"/>
      <c r="P73" s="113"/>
      <c r="Q73" s="113"/>
      <c r="R73" s="113"/>
      <c r="S73" s="113"/>
      <c r="T73" s="113"/>
      <c r="U73" s="38"/>
      <c r="V73" s="38"/>
      <c r="W73" s="38" t="s">
        <v>59</v>
      </c>
      <c r="X73" s="38"/>
      <c r="Y73" s="45"/>
      <c r="Z73" s="113"/>
      <c r="AA73" s="9"/>
      <c r="AB73" s="9"/>
      <c r="AC73" s="53"/>
      <c r="AD73" s="9"/>
      <c r="AE73" s="9"/>
      <c r="AF73" s="9"/>
      <c r="AG73" s="9"/>
      <c r="AH73" s="113"/>
    </row>
    <row r="74" spans="1:35" ht="25.5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113"/>
      <c r="P74" s="113"/>
      <c r="Q74" s="113"/>
      <c r="R74" s="113"/>
      <c r="S74" s="113"/>
      <c r="T74" s="113"/>
      <c r="U74" s="38"/>
      <c r="V74" s="38"/>
      <c r="W74" s="38"/>
      <c r="X74" s="38"/>
      <c r="Y74" s="10" t="s">
        <v>221</v>
      </c>
      <c r="Z74" s="113" t="s">
        <v>161</v>
      </c>
      <c r="AA74" s="77" t="s">
        <v>343</v>
      </c>
      <c r="AB74" s="77" t="s">
        <v>344</v>
      </c>
      <c r="AC74" s="53">
        <v>20</v>
      </c>
      <c r="AD74" s="9">
        <v>26</v>
      </c>
      <c r="AE74" s="9">
        <v>32</v>
      </c>
      <c r="AF74" s="9">
        <v>38</v>
      </c>
      <c r="AG74" s="9"/>
      <c r="AH74" s="113"/>
    </row>
    <row r="75" spans="1:35" ht="25.5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113"/>
      <c r="P75" s="113"/>
      <c r="Q75" s="113"/>
      <c r="R75" s="113"/>
      <c r="S75" s="113"/>
      <c r="T75" s="113"/>
      <c r="U75" s="38"/>
      <c r="V75" s="38"/>
      <c r="W75" s="38"/>
      <c r="X75" s="38"/>
      <c r="Y75" s="10" t="s">
        <v>222</v>
      </c>
      <c r="Z75" s="113" t="s">
        <v>33</v>
      </c>
      <c r="AA75" s="77" t="s">
        <v>343</v>
      </c>
      <c r="AB75" s="77" t="s">
        <v>344</v>
      </c>
      <c r="AC75" s="53">
        <v>25</v>
      </c>
      <c r="AD75" s="9">
        <v>30</v>
      </c>
      <c r="AE75" s="9">
        <v>35</v>
      </c>
      <c r="AF75" s="9">
        <v>40</v>
      </c>
      <c r="AG75" s="9"/>
      <c r="AH75" s="113"/>
    </row>
    <row r="76" spans="1:35" ht="38.25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113"/>
      <c r="P76" s="113"/>
      <c r="Q76" s="113"/>
      <c r="R76" s="113"/>
      <c r="S76" s="113"/>
      <c r="T76" s="113"/>
      <c r="U76" s="38"/>
      <c r="V76" s="38"/>
      <c r="W76" s="38"/>
      <c r="X76" s="38"/>
      <c r="Y76" s="10" t="s">
        <v>380</v>
      </c>
      <c r="Z76" s="113" t="s">
        <v>50</v>
      </c>
      <c r="AA76" s="77" t="s">
        <v>425</v>
      </c>
      <c r="AB76" s="77" t="s">
        <v>17</v>
      </c>
      <c r="AC76" s="53"/>
      <c r="AD76" s="9"/>
      <c r="AE76" s="9"/>
      <c r="AF76" s="9"/>
      <c r="AG76" s="9"/>
      <c r="AH76" s="113"/>
    </row>
    <row r="77" spans="1:35" ht="38.25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113"/>
      <c r="P77" s="113"/>
      <c r="Q77" s="113"/>
      <c r="R77" s="113"/>
      <c r="S77" s="113"/>
      <c r="T77" s="113"/>
      <c r="U77" s="38"/>
      <c r="V77" s="38"/>
      <c r="W77" s="38"/>
      <c r="X77" s="38"/>
      <c r="Y77" s="10" t="s">
        <v>224</v>
      </c>
      <c r="Z77" s="113" t="s">
        <v>33</v>
      </c>
      <c r="AA77" s="77" t="s">
        <v>343</v>
      </c>
      <c r="AB77" s="77" t="s">
        <v>344</v>
      </c>
      <c r="AC77" s="53"/>
      <c r="AD77" s="9"/>
      <c r="AE77" s="9"/>
      <c r="AF77" s="9"/>
      <c r="AG77" s="9"/>
      <c r="AH77" s="113"/>
    </row>
    <row r="78" spans="1:35" ht="38.2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113"/>
      <c r="P78" s="113"/>
      <c r="Q78" s="113"/>
      <c r="R78" s="113"/>
      <c r="S78" s="113"/>
      <c r="T78" s="113"/>
      <c r="U78" s="38"/>
      <c r="V78" s="38"/>
      <c r="W78" s="38"/>
      <c r="X78" s="38"/>
      <c r="Y78" s="10" t="s">
        <v>363</v>
      </c>
      <c r="Z78" s="113" t="s">
        <v>33</v>
      </c>
      <c r="AA78" s="77" t="s">
        <v>343</v>
      </c>
      <c r="AB78" s="77" t="s">
        <v>344</v>
      </c>
      <c r="AC78" s="53"/>
      <c r="AD78" s="9"/>
      <c r="AE78" s="9"/>
      <c r="AF78" s="9"/>
      <c r="AG78" s="9"/>
      <c r="AH78" s="113"/>
    </row>
    <row r="79" spans="1:35" ht="38.25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113"/>
      <c r="P79" s="113"/>
      <c r="Q79" s="113"/>
      <c r="R79" s="113"/>
      <c r="S79" s="113"/>
      <c r="T79" s="113" t="s">
        <v>226</v>
      </c>
      <c r="U79" s="38"/>
      <c r="V79" s="38"/>
      <c r="W79" s="38"/>
      <c r="X79" s="38" t="s">
        <v>139</v>
      </c>
      <c r="Y79" s="10" t="s">
        <v>381</v>
      </c>
      <c r="Z79" s="113" t="s">
        <v>130</v>
      </c>
      <c r="AA79" s="9" t="s">
        <v>130</v>
      </c>
      <c r="AB79" s="9" t="s">
        <v>130</v>
      </c>
      <c r="AC79" s="53">
        <v>3369</v>
      </c>
      <c r="AD79" s="9">
        <f>AC79*1.053</f>
        <v>3547.5569999999998</v>
      </c>
      <c r="AE79" s="9">
        <f>AD79*1.051</f>
        <v>3728.4824069999995</v>
      </c>
      <c r="AF79" s="9">
        <f>AE79*1.049</f>
        <v>3911.1780449429993</v>
      </c>
      <c r="AG79" s="9">
        <f>SUM(AA79:AF79)</f>
        <v>14556.217451942999</v>
      </c>
      <c r="AH79" s="113">
        <v>2019</v>
      </c>
      <c r="AI79" s="97"/>
    </row>
    <row r="80" spans="1:35" hidden="1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113"/>
      <c r="P80" s="113"/>
      <c r="Q80" s="113"/>
      <c r="R80" s="113"/>
      <c r="S80" s="113"/>
      <c r="T80" s="113"/>
      <c r="U80" s="38" t="s">
        <v>57</v>
      </c>
      <c r="V80" s="38"/>
      <c r="W80" s="38"/>
      <c r="X80" s="38"/>
      <c r="Y80" s="45"/>
      <c r="Z80" s="113"/>
      <c r="AA80" s="9">
        <v>0</v>
      </c>
      <c r="AB80" s="9">
        <v>0</v>
      </c>
      <c r="AC80" s="53">
        <v>0</v>
      </c>
      <c r="AD80" s="9"/>
      <c r="AE80" s="9"/>
      <c r="AF80" s="9"/>
      <c r="AG80" s="9"/>
      <c r="AH80" s="113"/>
    </row>
    <row r="81" spans="1:34" hidden="1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113"/>
      <c r="P81" s="113"/>
      <c r="Q81" s="113"/>
      <c r="R81" s="113"/>
      <c r="S81" s="113"/>
      <c r="T81" s="113"/>
      <c r="U81" s="38"/>
      <c r="V81" s="38" t="s">
        <v>58</v>
      </c>
      <c r="W81" s="38"/>
      <c r="X81" s="38"/>
      <c r="Y81" s="45"/>
      <c r="Z81" s="113"/>
      <c r="AA81" s="9">
        <v>0</v>
      </c>
      <c r="AB81" s="9">
        <v>0</v>
      </c>
      <c r="AC81" s="53">
        <v>0</v>
      </c>
      <c r="AD81" s="9"/>
      <c r="AE81" s="9"/>
      <c r="AF81" s="9"/>
      <c r="AG81" s="9"/>
      <c r="AH81" s="113"/>
    </row>
    <row r="82" spans="1:34" hidden="1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113"/>
      <c r="P82" s="113"/>
      <c r="Q82" s="113"/>
      <c r="R82" s="113"/>
      <c r="S82" s="113"/>
      <c r="T82" s="113"/>
      <c r="U82" s="38"/>
      <c r="V82" s="38"/>
      <c r="W82" s="38" t="s">
        <v>60</v>
      </c>
      <c r="X82" s="38"/>
      <c r="Y82" s="45"/>
      <c r="Z82" s="113"/>
      <c r="AA82" s="9">
        <v>0</v>
      </c>
      <c r="AB82" s="9">
        <v>0</v>
      </c>
      <c r="AC82" s="53">
        <v>0</v>
      </c>
      <c r="AD82" s="9"/>
      <c r="AE82" s="9"/>
      <c r="AF82" s="9"/>
      <c r="AG82" s="9"/>
      <c r="AH82" s="113"/>
    </row>
    <row r="83" spans="1:34" ht="25.5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113"/>
      <c r="P83" s="113"/>
      <c r="Q83" s="113"/>
      <c r="R83" s="113"/>
      <c r="S83" s="113"/>
      <c r="T83" s="113"/>
      <c r="U83" s="38"/>
      <c r="V83" s="38"/>
      <c r="W83" s="38"/>
      <c r="X83" s="38"/>
      <c r="Y83" s="10" t="s">
        <v>228</v>
      </c>
      <c r="Z83" s="113" t="s">
        <v>161</v>
      </c>
      <c r="AA83" s="77" t="s">
        <v>343</v>
      </c>
      <c r="AB83" s="77" t="s">
        <v>344</v>
      </c>
      <c r="AC83" s="98">
        <v>1.5</v>
      </c>
      <c r="AD83" s="77">
        <v>2.2000000000000002</v>
      </c>
      <c r="AE83" s="77">
        <v>2.2999999999999998</v>
      </c>
      <c r="AF83" s="77">
        <v>2.4</v>
      </c>
      <c r="AG83" s="9"/>
      <c r="AH83" s="113"/>
    </row>
    <row r="84" spans="1:34" ht="25.5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113"/>
      <c r="P84" s="113"/>
      <c r="Q84" s="113"/>
      <c r="R84" s="113"/>
      <c r="S84" s="113"/>
      <c r="T84" s="113"/>
      <c r="U84" s="38"/>
      <c r="V84" s="38"/>
      <c r="W84" s="38"/>
      <c r="X84" s="38"/>
      <c r="Y84" s="10" t="s">
        <v>229</v>
      </c>
      <c r="Z84" s="113" t="s">
        <v>161</v>
      </c>
      <c r="AA84" s="77" t="s">
        <v>343</v>
      </c>
      <c r="AB84" s="77" t="s">
        <v>344</v>
      </c>
      <c r="AC84" s="101">
        <v>0.1</v>
      </c>
      <c r="AD84" s="100">
        <v>0.1</v>
      </c>
      <c r="AE84" s="100">
        <v>0.1</v>
      </c>
      <c r="AF84" s="100">
        <v>0.1</v>
      </c>
      <c r="AG84" s="9"/>
      <c r="AH84" s="113"/>
    </row>
    <row r="85" spans="1:34" ht="38.25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113"/>
      <c r="P85" s="113"/>
      <c r="Q85" s="113"/>
      <c r="R85" s="113"/>
      <c r="S85" s="113"/>
      <c r="T85" s="113"/>
      <c r="U85" s="38"/>
      <c r="V85" s="38"/>
      <c r="W85" s="38"/>
      <c r="X85" s="38"/>
      <c r="Y85" s="10" t="s">
        <v>382</v>
      </c>
      <c r="Z85" s="113" t="s">
        <v>50</v>
      </c>
      <c r="AA85" s="77" t="s">
        <v>425</v>
      </c>
      <c r="AB85" s="77" t="s">
        <v>17</v>
      </c>
      <c r="AC85" s="101"/>
      <c r="AD85" s="100"/>
      <c r="AE85" s="100"/>
      <c r="AF85" s="100"/>
      <c r="AG85" s="9"/>
      <c r="AH85" s="113"/>
    </row>
    <row r="86" spans="1:34" ht="38.25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113"/>
      <c r="P86" s="113"/>
      <c r="Q86" s="113"/>
      <c r="R86" s="113"/>
      <c r="S86" s="113"/>
      <c r="T86" s="113"/>
      <c r="U86" s="38"/>
      <c r="V86" s="38"/>
      <c r="W86" s="38"/>
      <c r="X86" s="38"/>
      <c r="Y86" s="10" t="s">
        <v>383</v>
      </c>
      <c r="Z86" s="113" t="s">
        <v>50</v>
      </c>
      <c r="AA86" s="77" t="s">
        <v>425</v>
      </c>
      <c r="AB86" s="77" t="s">
        <v>17</v>
      </c>
      <c r="AC86" s="101"/>
      <c r="AD86" s="100"/>
      <c r="AE86" s="100"/>
      <c r="AF86" s="100"/>
      <c r="AG86" s="9"/>
      <c r="AH86" s="113"/>
    </row>
    <row r="87" spans="1:34" ht="38.25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113"/>
      <c r="P87" s="113"/>
      <c r="Q87" s="113"/>
      <c r="R87" s="113"/>
      <c r="S87" s="113"/>
      <c r="T87" s="113"/>
      <c r="U87" s="38"/>
      <c r="V87" s="38"/>
      <c r="W87" s="38"/>
      <c r="X87" s="38" t="s">
        <v>345</v>
      </c>
      <c r="Y87" s="10" t="s">
        <v>346</v>
      </c>
      <c r="Z87" s="113" t="s">
        <v>130</v>
      </c>
      <c r="AA87" s="9" t="s">
        <v>130</v>
      </c>
      <c r="AB87" s="9" t="s">
        <v>130</v>
      </c>
      <c r="AC87" s="101"/>
      <c r="AD87" s="100"/>
      <c r="AE87" s="100"/>
      <c r="AF87" s="100"/>
      <c r="AG87" s="9"/>
      <c r="AH87" s="113"/>
    </row>
    <row r="88" spans="1:34" ht="38.25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113"/>
      <c r="P88" s="113"/>
      <c r="Q88" s="113"/>
      <c r="R88" s="113"/>
      <c r="S88" s="113"/>
      <c r="T88" s="113"/>
      <c r="U88" s="38"/>
      <c r="V88" s="38"/>
      <c r="W88" s="38"/>
      <c r="X88" s="38"/>
      <c r="Y88" s="10" t="s">
        <v>342</v>
      </c>
      <c r="Z88" s="113" t="s">
        <v>33</v>
      </c>
      <c r="AA88" s="77" t="s">
        <v>343</v>
      </c>
      <c r="AB88" s="77" t="s">
        <v>344</v>
      </c>
      <c r="AC88" s="101"/>
      <c r="AD88" s="100"/>
      <c r="AE88" s="100"/>
      <c r="AF88" s="100"/>
      <c r="AG88" s="9"/>
      <c r="AH88" s="113"/>
    </row>
    <row r="89" spans="1:34" ht="38.25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 t="s">
        <v>110</v>
      </c>
      <c r="K89" s="38"/>
      <c r="L89" s="38"/>
      <c r="M89" s="38"/>
      <c r="N89" s="38"/>
      <c r="O89" s="113"/>
      <c r="P89" s="113"/>
      <c r="Q89" s="113"/>
      <c r="R89" s="113" t="s">
        <v>231</v>
      </c>
      <c r="S89" s="113"/>
      <c r="T89" s="113"/>
      <c r="U89" s="38"/>
      <c r="V89" s="38"/>
      <c r="W89" s="38"/>
      <c r="X89" s="38" t="s">
        <v>110</v>
      </c>
      <c r="Y89" s="10" t="s">
        <v>232</v>
      </c>
      <c r="Z89" s="113" t="s">
        <v>130</v>
      </c>
      <c r="AA89" s="9" t="s">
        <v>130</v>
      </c>
      <c r="AB89" s="9" t="s">
        <v>130</v>
      </c>
      <c r="AC89" s="53"/>
      <c r="AD89" s="9"/>
      <c r="AE89" s="9"/>
      <c r="AF89" s="9"/>
      <c r="AG89" s="9"/>
      <c r="AH89" s="113"/>
    </row>
    <row r="90" spans="1:34" ht="42.75" customHeight="1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 t="s">
        <v>107</v>
      </c>
      <c r="L90" s="38" t="s">
        <v>109</v>
      </c>
      <c r="M90" s="38" t="s">
        <v>107</v>
      </c>
      <c r="N90" s="38" t="s">
        <v>107</v>
      </c>
      <c r="O90" s="113"/>
      <c r="P90" s="113"/>
      <c r="Q90" s="113"/>
      <c r="R90" s="113"/>
      <c r="S90" s="113" t="s">
        <v>233</v>
      </c>
      <c r="T90" s="113"/>
      <c r="U90" s="38"/>
      <c r="V90" s="38"/>
      <c r="W90" s="38"/>
      <c r="X90" s="38" t="s">
        <v>140</v>
      </c>
      <c r="Y90" s="10" t="s">
        <v>384</v>
      </c>
      <c r="Z90" s="113" t="s">
        <v>130</v>
      </c>
      <c r="AA90" s="9" t="s">
        <v>130</v>
      </c>
      <c r="AB90" s="9" t="s">
        <v>130</v>
      </c>
      <c r="AC90" s="53"/>
      <c r="AD90" s="9"/>
      <c r="AE90" s="9"/>
      <c r="AF90" s="9"/>
      <c r="AG90" s="9"/>
      <c r="AH90" s="113"/>
    </row>
    <row r="91" spans="1:34" ht="51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113"/>
      <c r="P91" s="113"/>
      <c r="Q91" s="113"/>
      <c r="R91" s="113"/>
      <c r="S91" s="113"/>
      <c r="T91" s="113"/>
      <c r="U91" s="38"/>
      <c r="V91" s="38"/>
      <c r="W91" s="38"/>
      <c r="X91" s="38"/>
      <c r="Y91" s="10" t="s">
        <v>170</v>
      </c>
      <c r="Z91" s="113" t="s">
        <v>168</v>
      </c>
      <c r="AA91" s="77" t="s">
        <v>343</v>
      </c>
      <c r="AB91" s="9" t="s">
        <v>173</v>
      </c>
      <c r="AC91" s="53"/>
      <c r="AD91" s="9"/>
      <c r="AE91" s="9"/>
      <c r="AF91" s="9"/>
      <c r="AG91" s="9"/>
      <c r="AH91" s="113"/>
    </row>
    <row r="92" spans="1:34" ht="51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113"/>
      <c r="P92" s="113"/>
      <c r="Q92" s="113"/>
      <c r="R92" s="113"/>
      <c r="S92" s="113"/>
      <c r="T92" s="113"/>
      <c r="U92" s="38"/>
      <c r="V92" s="38"/>
      <c r="W92" s="38"/>
      <c r="X92" s="38"/>
      <c r="Y92" s="10" t="s">
        <v>181</v>
      </c>
      <c r="Z92" s="113" t="s">
        <v>169</v>
      </c>
      <c r="AA92" s="77" t="s">
        <v>343</v>
      </c>
      <c r="AB92" s="9" t="s">
        <v>173</v>
      </c>
      <c r="AC92" s="53"/>
      <c r="AD92" s="9"/>
      <c r="AE92" s="9"/>
      <c r="AF92" s="9"/>
      <c r="AG92" s="9"/>
      <c r="AH92" s="113"/>
    </row>
    <row r="93" spans="1:34" ht="51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113"/>
      <c r="P93" s="113"/>
      <c r="Q93" s="113"/>
      <c r="R93" s="113"/>
      <c r="S93" s="113"/>
      <c r="T93" s="113"/>
      <c r="U93" s="38"/>
      <c r="V93" s="38"/>
      <c r="W93" s="38"/>
      <c r="X93" s="38"/>
      <c r="Y93" s="10" t="s">
        <v>171</v>
      </c>
      <c r="Z93" s="113" t="s">
        <v>33</v>
      </c>
      <c r="AA93" s="77" t="s">
        <v>343</v>
      </c>
      <c r="AB93" s="9" t="s">
        <v>173</v>
      </c>
      <c r="AC93" s="53"/>
      <c r="AD93" s="9"/>
      <c r="AE93" s="9"/>
      <c r="AF93" s="9"/>
      <c r="AG93" s="9"/>
      <c r="AH93" s="113"/>
    </row>
    <row r="94" spans="1:34" ht="51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113"/>
      <c r="P94" s="113"/>
      <c r="Q94" s="113"/>
      <c r="R94" s="113"/>
      <c r="S94" s="113"/>
      <c r="T94" s="113"/>
      <c r="U94" s="38"/>
      <c r="V94" s="38"/>
      <c r="W94" s="38"/>
      <c r="X94" s="38"/>
      <c r="Y94" s="10" t="s">
        <v>14</v>
      </c>
      <c r="Z94" s="113" t="s">
        <v>50</v>
      </c>
      <c r="AA94" s="9" t="s">
        <v>426</v>
      </c>
      <c r="AB94" s="9" t="s">
        <v>173</v>
      </c>
      <c r="AC94" s="53"/>
      <c r="AD94" s="9"/>
      <c r="AE94" s="9"/>
      <c r="AF94" s="9"/>
      <c r="AG94" s="9"/>
      <c r="AH94" s="113"/>
    </row>
    <row r="95" spans="1:34" ht="51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113"/>
      <c r="P95" s="113"/>
      <c r="Q95" s="113"/>
      <c r="R95" s="113"/>
      <c r="S95" s="113"/>
      <c r="T95" s="113" t="s">
        <v>385</v>
      </c>
      <c r="U95" s="38"/>
      <c r="V95" s="38"/>
      <c r="W95" s="38"/>
      <c r="X95" s="38" t="s">
        <v>141</v>
      </c>
      <c r="Y95" s="10" t="s">
        <v>386</v>
      </c>
      <c r="Z95" s="113" t="s">
        <v>130</v>
      </c>
      <c r="AA95" s="9" t="s">
        <v>130</v>
      </c>
      <c r="AB95" s="9" t="s">
        <v>130</v>
      </c>
      <c r="AC95" s="53"/>
      <c r="AD95" s="9">
        <f>AC95*1.053</f>
        <v>0</v>
      </c>
      <c r="AE95" s="9">
        <f>AD95*1.051</f>
        <v>0</v>
      </c>
      <c r="AF95" s="9">
        <f>AE95*1.049</f>
        <v>0</v>
      </c>
      <c r="AG95" s="9"/>
      <c r="AH95" s="113"/>
    </row>
    <row r="96" spans="1:34" hidden="1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113"/>
      <c r="P96" s="113"/>
      <c r="Q96" s="113"/>
      <c r="R96" s="113"/>
      <c r="S96" s="113"/>
      <c r="T96" s="113"/>
      <c r="U96" s="38" t="s">
        <v>57</v>
      </c>
      <c r="V96" s="38"/>
      <c r="W96" s="38"/>
      <c r="X96" s="38"/>
      <c r="Y96" s="45"/>
      <c r="Z96" s="113"/>
      <c r="AA96" s="9"/>
      <c r="AB96" s="9"/>
      <c r="AC96" s="53"/>
      <c r="AD96" s="9"/>
      <c r="AE96" s="9"/>
      <c r="AF96" s="9"/>
      <c r="AG96" s="9"/>
      <c r="AH96" s="113"/>
    </row>
    <row r="97" spans="1:34" hidden="1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113"/>
      <c r="P97" s="113"/>
      <c r="Q97" s="113"/>
      <c r="R97" s="113"/>
      <c r="S97" s="113"/>
      <c r="T97" s="113"/>
      <c r="U97" s="38"/>
      <c r="V97" s="38" t="s">
        <v>58</v>
      </c>
      <c r="W97" s="38"/>
      <c r="X97" s="38"/>
      <c r="Y97" s="45"/>
      <c r="Z97" s="113"/>
      <c r="AA97" s="9"/>
      <c r="AB97" s="9"/>
      <c r="AC97" s="53"/>
      <c r="AD97" s="9"/>
      <c r="AE97" s="9"/>
      <c r="AF97" s="9"/>
      <c r="AG97" s="9"/>
      <c r="AH97" s="113"/>
    </row>
    <row r="98" spans="1:34" hidden="1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113"/>
      <c r="P98" s="113"/>
      <c r="Q98" s="113"/>
      <c r="R98" s="113"/>
      <c r="S98" s="113"/>
      <c r="T98" s="113"/>
      <c r="U98" s="38"/>
      <c r="V98" s="38"/>
      <c r="W98" s="38" t="s">
        <v>61</v>
      </c>
      <c r="X98" s="38"/>
      <c r="Y98" s="45"/>
      <c r="Z98" s="113"/>
      <c r="AA98" s="9"/>
      <c r="AB98" s="9"/>
      <c r="AC98" s="53"/>
      <c r="AD98" s="9"/>
      <c r="AE98" s="9"/>
      <c r="AF98" s="9"/>
      <c r="AG98" s="9"/>
      <c r="AH98" s="113"/>
    </row>
    <row r="99" spans="1:34" ht="38.25" hidden="1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113"/>
      <c r="P99" s="113"/>
      <c r="Q99" s="113"/>
      <c r="R99" s="113"/>
      <c r="S99" s="113"/>
      <c r="T99" s="113"/>
      <c r="U99" s="38"/>
      <c r="V99" s="38"/>
      <c r="W99" s="38"/>
      <c r="X99" s="38"/>
      <c r="Y99" s="10" t="s">
        <v>387</v>
      </c>
      <c r="Z99" s="113" t="s">
        <v>50</v>
      </c>
      <c r="AA99" s="9" t="s">
        <v>148</v>
      </c>
      <c r="AB99" s="9" t="s">
        <v>131</v>
      </c>
      <c r="AC99" s="53"/>
      <c r="AD99" s="9"/>
      <c r="AE99" s="9"/>
      <c r="AF99" s="9"/>
      <c r="AG99" s="9"/>
      <c r="AH99" s="113"/>
    </row>
    <row r="100" spans="1:34" ht="64.5" hidden="1" customHeight="1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113"/>
      <c r="P100" s="113"/>
      <c r="Q100" s="113"/>
      <c r="R100" s="113"/>
      <c r="S100" s="113"/>
      <c r="T100" s="113"/>
      <c r="U100" s="38"/>
      <c r="V100" s="38"/>
      <c r="W100" s="38"/>
      <c r="X100" s="38"/>
      <c r="Y100" s="10" t="s">
        <v>388</v>
      </c>
      <c r="Z100" s="113" t="s">
        <v>50</v>
      </c>
      <c r="AA100" s="9" t="s">
        <v>150</v>
      </c>
      <c r="AB100" s="9" t="s">
        <v>131</v>
      </c>
      <c r="AC100" s="53"/>
      <c r="AD100" s="9"/>
      <c r="AE100" s="9"/>
      <c r="AF100" s="9"/>
      <c r="AG100" s="9"/>
      <c r="AH100" s="113"/>
    </row>
    <row r="101" spans="1:34" ht="64.5" hidden="1" customHeight="1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113"/>
      <c r="P101" s="113"/>
      <c r="Q101" s="113"/>
      <c r="R101" s="113"/>
      <c r="S101" s="113"/>
      <c r="T101" s="113"/>
      <c r="U101" s="38"/>
      <c r="V101" s="38"/>
      <c r="W101" s="38"/>
      <c r="X101" s="38"/>
      <c r="Y101" s="10" t="s">
        <v>389</v>
      </c>
      <c r="Z101" s="113" t="s">
        <v>50</v>
      </c>
      <c r="AA101" s="9" t="s">
        <v>152</v>
      </c>
      <c r="AB101" s="9" t="s">
        <v>131</v>
      </c>
      <c r="AC101" s="53"/>
      <c r="AD101" s="9"/>
      <c r="AE101" s="9"/>
      <c r="AF101" s="9"/>
      <c r="AG101" s="9"/>
      <c r="AH101" s="113"/>
    </row>
    <row r="102" spans="1:34" ht="51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113"/>
      <c r="P102" s="113"/>
      <c r="Q102" s="113"/>
      <c r="R102" s="113"/>
      <c r="S102" s="113"/>
      <c r="T102" s="113"/>
      <c r="U102" s="38"/>
      <c r="V102" s="38"/>
      <c r="W102" s="38"/>
      <c r="X102" s="38"/>
      <c r="Y102" s="10" t="s">
        <v>165</v>
      </c>
      <c r="Z102" s="113" t="s">
        <v>163</v>
      </c>
      <c r="AA102" s="77" t="s">
        <v>343</v>
      </c>
      <c r="AB102" s="9" t="s">
        <v>173</v>
      </c>
      <c r="AC102" s="53"/>
      <c r="AD102" s="9"/>
      <c r="AE102" s="9"/>
      <c r="AF102" s="9"/>
      <c r="AG102" s="9"/>
      <c r="AH102" s="113"/>
    </row>
    <row r="103" spans="1:34" ht="51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113"/>
      <c r="P103" s="113"/>
      <c r="Q103" s="113"/>
      <c r="R103" s="113"/>
      <c r="S103" s="113"/>
      <c r="T103" s="113"/>
      <c r="U103" s="38"/>
      <c r="V103" s="38"/>
      <c r="W103" s="38"/>
      <c r="X103" s="38" t="s">
        <v>155</v>
      </c>
      <c r="Y103" s="10" t="s">
        <v>236</v>
      </c>
      <c r="Z103" s="113" t="s">
        <v>130</v>
      </c>
      <c r="AA103" s="9" t="s">
        <v>130</v>
      </c>
      <c r="AB103" s="9"/>
      <c r="AC103" s="53"/>
      <c r="AD103" s="9"/>
      <c r="AE103" s="9"/>
      <c r="AF103" s="9"/>
      <c r="AG103" s="9"/>
      <c r="AH103" s="113"/>
    </row>
    <row r="104" spans="1:34" ht="51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113"/>
      <c r="P104" s="113"/>
      <c r="Q104" s="113"/>
      <c r="R104" s="113"/>
      <c r="S104" s="113"/>
      <c r="T104" s="113"/>
      <c r="U104" s="38"/>
      <c r="V104" s="38"/>
      <c r="W104" s="38"/>
      <c r="X104" s="38"/>
      <c r="Y104" s="10" t="s">
        <v>165</v>
      </c>
      <c r="Z104" s="113" t="s">
        <v>163</v>
      </c>
      <c r="AA104" s="77" t="s">
        <v>343</v>
      </c>
      <c r="AB104" s="9" t="s">
        <v>173</v>
      </c>
      <c r="AC104" s="53"/>
      <c r="AD104" s="9"/>
      <c r="AE104" s="9"/>
      <c r="AF104" s="9"/>
      <c r="AG104" s="9"/>
      <c r="AH104" s="113"/>
    </row>
    <row r="105" spans="1:34" ht="51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113"/>
      <c r="P105" s="113"/>
      <c r="Q105" s="113"/>
      <c r="R105" s="113"/>
      <c r="S105" s="113"/>
      <c r="T105" s="113"/>
      <c r="U105" s="38"/>
      <c r="V105" s="38"/>
      <c r="W105" s="38"/>
      <c r="X105" s="38" t="s">
        <v>156</v>
      </c>
      <c r="Y105" s="10" t="s">
        <v>496</v>
      </c>
      <c r="Z105" s="113" t="s">
        <v>130</v>
      </c>
      <c r="AA105" s="9" t="s">
        <v>130</v>
      </c>
      <c r="AB105" s="9" t="s">
        <v>130</v>
      </c>
      <c r="AC105" s="53"/>
      <c r="AD105" s="9"/>
      <c r="AE105" s="9"/>
      <c r="AF105" s="9"/>
      <c r="AG105" s="9"/>
      <c r="AH105" s="113"/>
    </row>
    <row r="106" spans="1:34" ht="51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113"/>
      <c r="P106" s="113"/>
      <c r="Q106" s="113"/>
      <c r="R106" s="113"/>
      <c r="S106" s="113"/>
      <c r="T106" s="113"/>
      <c r="U106" s="38"/>
      <c r="V106" s="38"/>
      <c r="W106" s="38"/>
      <c r="X106" s="38"/>
      <c r="Y106" s="10" t="s">
        <v>182</v>
      </c>
      <c r="Z106" s="113" t="s">
        <v>161</v>
      </c>
      <c r="AA106" s="77" t="s">
        <v>343</v>
      </c>
      <c r="AB106" s="9" t="s">
        <v>173</v>
      </c>
      <c r="AC106" s="53"/>
      <c r="AD106" s="9"/>
      <c r="AE106" s="9"/>
      <c r="AF106" s="9"/>
      <c r="AG106" s="9"/>
      <c r="AH106" s="113"/>
    </row>
    <row r="107" spans="1:34" ht="38.25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113"/>
      <c r="P107" s="113"/>
      <c r="Q107" s="113"/>
      <c r="R107" s="113"/>
      <c r="S107" s="113"/>
      <c r="T107" s="113"/>
      <c r="U107" s="38"/>
      <c r="V107" s="38"/>
      <c r="W107" s="38"/>
      <c r="X107" s="38" t="s">
        <v>157</v>
      </c>
      <c r="Y107" s="10" t="s">
        <v>497</v>
      </c>
      <c r="Z107" s="113" t="s">
        <v>130</v>
      </c>
      <c r="AA107" s="9" t="s">
        <v>130</v>
      </c>
      <c r="AB107" s="9" t="s">
        <v>130</v>
      </c>
      <c r="AC107" s="53"/>
      <c r="AD107" s="9"/>
      <c r="AE107" s="9"/>
      <c r="AF107" s="9"/>
      <c r="AG107" s="9"/>
      <c r="AH107" s="113"/>
    </row>
    <row r="108" spans="1:34" ht="25.5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113"/>
      <c r="P108" s="113"/>
      <c r="Q108" s="113"/>
      <c r="R108" s="113"/>
      <c r="S108" s="113"/>
      <c r="T108" s="113"/>
      <c r="U108" s="38"/>
      <c r="V108" s="38"/>
      <c r="W108" s="38"/>
      <c r="X108" s="38"/>
      <c r="Y108" s="10" t="s">
        <v>167</v>
      </c>
      <c r="Z108" s="113" t="s">
        <v>161</v>
      </c>
      <c r="AA108" s="77" t="s">
        <v>343</v>
      </c>
      <c r="AB108" s="77" t="s">
        <v>344</v>
      </c>
      <c r="AC108" s="53"/>
      <c r="AD108" s="9"/>
      <c r="AE108" s="9"/>
      <c r="AF108" s="9"/>
      <c r="AG108" s="9"/>
      <c r="AH108" s="113"/>
    </row>
    <row r="109" spans="1:34" ht="38.25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113"/>
      <c r="P109" s="113"/>
      <c r="Q109" s="113"/>
      <c r="R109" s="113"/>
      <c r="S109" s="113"/>
      <c r="T109" s="113"/>
      <c r="U109" s="38"/>
      <c r="V109" s="38"/>
      <c r="W109" s="38"/>
      <c r="X109" s="38" t="s">
        <v>158</v>
      </c>
      <c r="Y109" s="10" t="s">
        <v>498</v>
      </c>
      <c r="Z109" s="113" t="s">
        <v>130</v>
      </c>
      <c r="AA109" s="9" t="s">
        <v>130</v>
      </c>
      <c r="AB109" s="9" t="s">
        <v>130</v>
      </c>
      <c r="AC109" s="53"/>
      <c r="AD109" s="9"/>
      <c r="AE109" s="9"/>
      <c r="AF109" s="9"/>
      <c r="AG109" s="9"/>
      <c r="AH109" s="113"/>
    </row>
    <row r="110" spans="1:34" ht="51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113"/>
      <c r="P110" s="113"/>
      <c r="Q110" s="113"/>
      <c r="R110" s="113"/>
      <c r="S110" s="113"/>
      <c r="T110" s="113"/>
      <c r="U110" s="38"/>
      <c r="V110" s="38"/>
      <c r="W110" s="38"/>
      <c r="X110" s="38"/>
      <c r="Y110" s="10" t="s">
        <v>166</v>
      </c>
      <c r="Z110" s="113" t="s">
        <v>164</v>
      </c>
      <c r="AA110" s="77" t="s">
        <v>343</v>
      </c>
      <c r="AB110" s="9" t="s">
        <v>173</v>
      </c>
      <c r="AC110" s="53"/>
      <c r="AD110" s="9"/>
      <c r="AE110" s="9"/>
      <c r="AF110" s="9"/>
      <c r="AG110" s="9"/>
      <c r="AH110" s="113"/>
    </row>
    <row r="111" spans="1:34" ht="38.25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113"/>
      <c r="P111" s="113"/>
      <c r="Q111" s="113"/>
      <c r="R111" s="113"/>
      <c r="S111" s="113"/>
      <c r="T111" s="113"/>
      <c r="U111" s="38"/>
      <c r="V111" s="38"/>
      <c r="W111" s="38"/>
      <c r="X111" s="38" t="s">
        <v>159</v>
      </c>
      <c r="Y111" s="10" t="s">
        <v>499</v>
      </c>
      <c r="Z111" s="113" t="s">
        <v>130</v>
      </c>
      <c r="AA111" s="9" t="s">
        <v>130</v>
      </c>
      <c r="AB111" s="9" t="s">
        <v>130</v>
      </c>
      <c r="AC111" s="53"/>
      <c r="AD111" s="9"/>
      <c r="AE111" s="9"/>
      <c r="AF111" s="9"/>
      <c r="AG111" s="9"/>
      <c r="AH111" s="113"/>
    </row>
    <row r="112" spans="1:34" ht="51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113"/>
      <c r="P112" s="113"/>
      <c r="Q112" s="113"/>
      <c r="R112" s="113"/>
      <c r="S112" s="113"/>
      <c r="T112" s="113"/>
      <c r="U112" s="38"/>
      <c r="V112" s="38"/>
      <c r="W112" s="38"/>
      <c r="X112" s="38"/>
      <c r="Y112" s="10" t="s">
        <v>9</v>
      </c>
      <c r="Z112" s="113" t="s">
        <v>161</v>
      </c>
      <c r="AA112" s="77" t="s">
        <v>343</v>
      </c>
      <c r="AB112" s="9" t="s">
        <v>173</v>
      </c>
      <c r="AC112" s="53"/>
      <c r="AD112" s="9"/>
      <c r="AE112" s="9"/>
      <c r="AF112" s="9"/>
      <c r="AG112" s="9"/>
      <c r="AH112" s="113"/>
    </row>
    <row r="113" spans="1:34" ht="51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113"/>
      <c r="P113" s="113"/>
      <c r="Q113" s="113"/>
      <c r="R113" s="113"/>
      <c r="S113" s="113"/>
      <c r="T113" s="113"/>
      <c r="U113" s="38"/>
      <c r="V113" s="38"/>
      <c r="W113" s="38"/>
      <c r="X113" s="38" t="s">
        <v>160</v>
      </c>
      <c r="Y113" s="10" t="s">
        <v>500</v>
      </c>
      <c r="Z113" s="113" t="s">
        <v>130</v>
      </c>
      <c r="AA113" s="9" t="s">
        <v>130</v>
      </c>
      <c r="AB113" s="9" t="s">
        <v>130</v>
      </c>
      <c r="AC113" s="53"/>
      <c r="AD113" s="9"/>
      <c r="AE113" s="9"/>
      <c r="AF113" s="9"/>
      <c r="AG113" s="9"/>
      <c r="AH113" s="113"/>
    </row>
    <row r="114" spans="1:34" ht="63.75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113"/>
      <c r="P114" s="113"/>
      <c r="Q114" s="113"/>
      <c r="R114" s="113"/>
      <c r="S114" s="113"/>
      <c r="T114" s="113"/>
      <c r="U114" s="38"/>
      <c r="V114" s="38"/>
      <c r="W114" s="38"/>
      <c r="X114" s="38"/>
      <c r="Y114" s="10" t="s">
        <v>390</v>
      </c>
      <c r="Z114" s="113" t="s">
        <v>50</v>
      </c>
      <c r="AA114" s="9" t="s">
        <v>428</v>
      </c>
      <c r="AB114" s="77" t="s">
        <v>344</v>
      </c>
      <c r="AC114" s="53"/>
      <c r="AD114" s="9"/>
      <c r="AE114" s="9"/>
      <c r="AF114" s="9"/>
      <c r="AG114" s="9"/>
      <c r="AH114" s="113"/>
    </row>
    <row r="115" spans="1:34" ht="38.25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113"/>
      <c r="P115" s="113"/>
      <c r="Q115" s="113"/>
      <c r="R115" s="113"/>
      <c r="S115" s="113"/>
      <c r="T115" s="113"/>
      <c r="U115" s="38"/>
      <c r="V115" s="38"/>
      <c r="W115" s="38"/>
      <c r="X115" s="38" t="s">
        <v>185</v>
      </c>
      <c r="Y115" s="10" t="s">
        <v>501</v>
      </c>
      <c r="Z115" s="113" t="s">
        <v>130</v>
      </c>
      <c r="AA115" s="9" t="s">
        <v>130</v>
      </c>
      <c r="AB115" s="9" t="s">
        <v>130</v>
      </c>
      <c r="AC115" s="53"/>
      <c r="AD115" s="9"/>
      <c r="AE115" s="9"/>
      <c r="AF115" s="9"/>
      <c r="AG115" s="9"/>
      <c r="AH115" s="113"/>
    </row>
    <row r="116" spans="1:34" ht="63.75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113"/>
      <c r="P116" s="113"/>
      <c r="Q116" s="113"/>
      <c r="R116" s="113"/>
      <c r="S116" s="113"/>
      <c r="T116" s="113"/>
      <c r="U116" s="38"/>
      <c r="V116" s="38"/>
      <c r="W116" s="38"/>
      <c r="X116" s="38"/>
      <c r="Y116" s="10" t="s">
        <v>336</v>
      </c>
      <c r="Z116" s="113" t="s">
        <v>337</v>
      </c>
      <c r="AA116" s="9" t="s">
        <v>338</v>
      </c>
      <c r="AB116" s="9" t="s">
        <v>331</v>
      </c>
      <c r="AC116" s="53"/>
      <c r="AD116" s="9"/>
      <c r="AE116" s="9"/>
      <c r="AF116" s="9"/>
      <c r="AG116" s="9"/>
      <c r="AH116" s="113"/>
    </row>
    <row r="117" spans="1:34" ht="51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113"/>
      <c r="P117" s="113"/>
      <c r="Q117" s="113"/>
      <c r="R117" s="113"/>
      <c r="S117" s="113"/>
      <c r="T117" s="113"/>
      <c r="U117" s="38"/>
      <c r="V117" s="38"/>
      <c r="W117" s="38"/>
      <c r="X117" s="38" t="s">
        <v>186</v>
      </c>
      <c r="Y117" s="10" t="s">
        <v>502</v>
      </c>
      <c r="Z117" s="113" t="s">
        <v>130</v>
      </c>
      <c r="AA117" s="9" t="s">
        <v>130</v>
      </c>
      <c r="AB117" s="9" t="s">
        <v>130</v>
      </c>
      <c r="AC117" s="53"/>
      <c r="AD117" s="9"/>
      <c r="AE117" s="9"/>
      <c r="AF117" s="9"/>
      <c r="AG117" s="9"/>
      <c r="AH117" s="113"/>
    </row>
    <row r="118" spans="1:34" ht="38.25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113"/>
      <c r="P118" s="113"/>
      <c r="Q118" s="113"/>
      <c r="R118" s="113"/>
      <c r="S118" s="113"/>
      <c r="T118" s="113"/>
      <c r="U118" s="38"/>
      <c r="V118" s="38"/>
      <c r="W118" s="38"/>
      <c r="X118" s="38"/>
      <c r="Y118" s="10" t="s">
        <v>335</v>
      </c>
      <c r="Z118" s="113" t="s">
        <v>334</v>
      </c>
      <c r="AA118" s="9" t="s">
        <v>343</v>
      </c>
      <c r="AB118" s="9" t="s">
        <v>330</v>
      </c>
      <c r="AC118" s="53"/>
      <c r="AD118" s="9"/>
      <c r="AE118" s="9"/>
      <c r="AF118" s="9"/>
      <c r="AG118" s="9"/>
      <c r="AH118" s="113"/>
    </row>
    <row r="119" spans="1:34" ht="38.25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113"/>
      <c r="P119" s="113"/>
      <c r="Q119" s="113"/>
      <c r="R119" s="113"/>
      <c r="S119" s="113"/>
      <c r="T119" s="113"/>
      <c r="U119" s="38"/>
      <c r="V119" s="38"/>
      <c r="W119" s="38"/>
      <c r="X119" s="38" t="s">
        <v>482</v>
      </c>
      <c r="Y119" s="10" t="s">
        <v>503</v>
      </c>
      <c r="Z119" s="113" t="s">
        <v>130</v>
      </c>
      <c r="AA119" s="9" t="s">
        <v>130</v>
      </c>
      <c r="AB119" s="9" t="s">
        <v>130</v>
      </c>
      <c r="AC119" s="53"/>
      <c r="AD119" s="9"/>
      <c r="AE119" s="9"/>
      <c r="AF119" s="9"/>
      <c r="AG119" s="9"/>
      <c r="AH119" s="113"/>
    </row>
    <row r="120" spans="1:34" ht="38.25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113"/>
      <c r="P120" s="113"/>
      <c r="Q120" s="113"/>
      <c r="R120" s="113"/>
      <c r="S120" s="113"/>
      <c r="T120" s="113"/>
      <c r="U120" s="38"/>
      <c r="V120" s="38"/>
      <c r="W120" s="38"/>
      <c r="X120" s="38"/>
      <c r="Y120" s="14" t="s">
        <v>443</v>
      </c>
      <c r="Z120" s="113" t="s">
        <v>53</v>
      </c>
      <c r="AA120" s="9" t="s">
        <v>343</v>
      </c>
      <c r="AB120" s="9" t="s">
        <v>330</v>
      </c>
      <c r="AC120" s="53"/>
      <c r="AD120" s="9"/>
      <c r="AE120" s="9"/>
      <c r="AF120" s="9"/>
      <c r="AG120" s="9"/>
      <c r="AH120" s="113"/>
    </row>
    <row r="121" spans="1:34" ht="38.25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113"/>
      <c r="P121" s="113"/>
      <c r="Q121" s="113"/>
      <c r="R121" s="113"/>
      <c r="S121" s="113"/>
      <c r="T121" s="113"/>
      <c r="U121" s="38"/>
      <c r="V121" s="38"/>
      <c r="W121" s="38"/>
      <c r="X121" s="38"/>
      <c r="Y121" s="14" t="s">
        <v>444</v>
      </c>
      <c r="Z121" s="113" t="s">
        <v>53</v>
      </c>
      <c r="AA121" s="9" t="s">
        <v>343</v>
      </c>
      <c r="AB121" s="9" t="s">
        <v>330</v>
      </c>
      <c r="AC121" s="53"/>
      <c r="AD121" s="9"/>
      <c r="AE121" s="9"/>
      <c r="AF121" s="9"/>
      <c r="AG121" s="9"/>
      <c r="AH121" s="113"/>
    </row>
    <row r="122" spans="1:34" s="117" customFormat="1" ht="102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116"/>
      <c r="P122" s="116"/>
      <c r="Q122" s="116"/>
      <c r="R122" s="116"/>
      <c r="S122" s="116"/>
      <c r="T122" s="116"/>
      <c r="U122" s="38"/>
      <c r="V122" s="38"/>
      <c r="W122" s="38"/>
      <c r="X122" s="38" t="s">
        <v>483</v>
      </c>
      <c r="Y122" s="10" t="s">
        <v>504</v>
      </c>
      <c r="Z122" s="116" t="s">
        <v>130</v>
      </c>
      <c r="AA122" s="9" t="s">
        <v>130</v>
      </c>
      <c r="AB122" s="9" t="s">
        <v>130</v>
      </c>
      <c r="AC122" s="53"/>
      <c r="AD122" s="9"/>
      <c r="AE122" s="9"/>
      <c r="AF122" s="9"/>
      <c r="AG122" s="9"/>
      <c r="AH122" s="116"/>
    </row>
    <row r="123" spans="1:34" s="117" customFormat="1" ht="63.75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116"/>
      <c r="P123" s="116"/>
      <c r="Q123" s="116"/>
      <c r="R123" s="116"/>
      <c r="S123" s="116"/>
      <c r="T123" s="116"/>
      <c r="U123" s="38"/>
      <c r="V123" s="38"/>
      <c r="W123" s="38"/>
      <c r="X123" s="38"/>
      <c r="Y123" s="14" t="s">
        <v>481</v>
      </c>
      <c r="Z123" s="116" t="s">
        <v>53</v>
      </c>
      <c r="AA123" s="9" t="s">
        <v>343</v>
      </c>
      <c r="AB123" s="9" t="s">
        <v>330</v>
      </c>
      <c r="AC123" s="53"/>
      <c r="AD123" s="9"/>
      <c r="AE123" s="9"/>
      <c r="AF123" s="9"/>
      <c r="AG123" s="9"/>
      <c r="AH123" s="116"/>
    </row>
    <row r="124" spans="1:34" ht="70.5" customHeight="1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 t="s">
        <v>107</v>
      </c>
      <c r="L124" s="38" t="s">
        <v>110</v>
      </c>
      <c r="M124" s="38" t="s">
        <v>107</v>
      </c>
      <c r="N124" s="38" t="s">
        <v>107</v>
      </c>
      <c r="O124" s="113"/>
      <c r="P124" s="113"/>
      <c r="Q124" s="113"/>
      <c r="R124" s="113"/>
      <c r="S124" s="113" t="s">
        <v>237</v>
      </c>
      <c r="T124" s="113"/>
      <c r="U124" s="38"/>
      <c r="V124" s="38"/>
      <c r="W124" s="38"/>
      <c r="X124" s="38" t="s">
        <v>142</v>
      </c>
      <c r="Y124" s="10" t="s">
        <v>391</v>
      </c>
      <c r="Z124" s="113" t="s">
        <v>130</v>
      </c>
      <c r="AA124" s="9" t="s">
        <v>130</v>
      </c>
      <c r="AB124" s="9" t="s">
        <v>130</v>
      </c>
      <c r="AC124" s="53"/>
      <c r="AD124" s="9"/>
      <c r="AE124" s="9"/>
      <c r="AF124" s="9"/>
      <c r="AG124" s="9"/>
      <c r="AH124" s="113"/>
    </row>
    <row r="125" spans="1:34" ht="38.25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113"/>
      <c r="P125" s="113"/>
      <c r="Q125" s="113"/>
      <c r="R125" s="113"/>
      <c r="S125" s="113"/>
      <c r="T125" s="113"/>
      <c r="U125" s="38"/>
      <c r="V125" s="38"/>
      <c r="W125" s="38"/>
      <c r="X125" s="38"/>
      <c r="Y125" s="10" t="s">
        <v>239</v>
      </c>
      <c r="Z125" s="113" t="s">
        <v>33</v>
      </c>
      <c r="AA125" s="9" t="s">
        <v>343</v>
      </c>
      <c r="AB125" s="9" t="s">
        <v>162</v>
      </c>
      <c r="AC125" s="53"/>
      <c r="AD125" s="9"/>
      <c r="AE125" s="9"/>
      <c r="AF125" s="9"/>
      <c r="AG125" s="9"/>
      <c r="AH125" s="113"/>
    </row>
    <row r="126" spans="1:34" ht="51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113"/>
      <c r="P126" s="113"/>
      <c r="Q126" s="113"/>
      <c r="R126" s="113"/>
      <c r="S126" s="113"/>
      <c r="T126" s="113" t="s">
        <v>240</v>
      </c>
      <c r="U126" s="38"/>
      <c r="V126" s="38"/>
      <c r="W126" s="38"/>
      <c r="X126" s="38" t="s">
        <v>143</v>
      </c>
      <c r="Y126" s="10" t="s">
        <v>392</v>
      </c>
      <c r="Z126" s="113" t="s">
        <v>130</v>
      </c>
      <c r="AA126" s="9" t="s">
        <v>130</v>
      </c>
      <c r="AB126" s="9" t="s">
        <v>130</v>
      </c>
      <c r="AC126" s="53"/>
      <c r="AD126" s="9">
        <f>AC126*1.053</f>
        <v>0</v>
      </c>
      <c r="AE126" s="9">
        <f>AD126*1.051</f>
        <v>0</v>
      </c>
      <c r="AF126" s="9">
        <f>AE126*1.049</f>
        <v>0</v>
      </c>
      <c r="AG126" s="9"/>
      <c r="AH126" s="113"/>
    </row>
    <row r="127" spans="1:34" hidden="1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113"/>
      <c r="P127" s="113"/>
      <c r="Q127" s="113"/>
      <c r="R127" s="113"/>
      <c r="S127" s="113"/>
      <c r="T127" s="113"/>
      <c r="U127" s="38" t="s">
        <v>57</v>
      </c>
      <c r="V127" s="38"/>
      <c r="W127" s="38"/>
      <c r="X127" s="38"/>
      <c r="Y127" s="45"/>
      <c r="Z127" s="113"/>
      <c r="AA127" s="9"/>
      <c r="AB127" s="9"/>
      <c r="AC127" s="53"/>
      <c r="AD127" s="9"/>
      <c r="AE127" s="9"/>
      <c r="AF127" s="9"/>
      <c r="AG127" s="9"/>
      <c r="AH127" s="113"/>
    </row>
    <row r="128" spans="1:34" hidden="1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113"/>
      <c r="P128" s="113"/>
      <c r="Q128" s="113"/>
      <c r="R128" s="113"/>
      <c r="S128" s="113"/>
      <c r="T128" s="113"/>
      <c r="U128" s="38"/>
      <c r="V128" s="38" t="s">
        <v>58</v>
      </c>
      <c r="W128" s="38"/>
      <c r="X128" s="38"/>
      <c r="Y128" s="45"/>
      <c r="Z128" s="113"/>
      <c r="AA128" s="9"/>
      <c r="AB128" s="9"/>
      <c r="AC128" s="53"/>
      <c r="AD128" s="9"/>
      <c r="AE128" s="9"/>
      <c r="AF128" s="9"/>
      <c r="AG128" s="9"/>
      <c r="AH128" s="113"/>
    </row>
    <row r="129" spans="1:34" hidden="1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113"/>
      <c r="P129" s="113"/>
      <c r="Q129" s="113"/>
      <c r="R129" s="113"/>
      <c r="S129" s="113"/>
      <c r="T129" s="113"/>
      <c r="U129" s="38"/>
      <c r="V129" s="38"/>
      <c r="W129" s="38" t="s">
        <v>62</v>
      </c>
      <c r="X129" s="38"/>
      <c r="Y129" s="45"/>
      <c r="Z129" s="113"/>
      <c r="AA129" s="9"/>
      <c r="AB129" s="9"/>
      <c r="AC129" s="53"/>
      <c r="AD129" s="9"/>
      <c r="AE129" s="9"/>
      <c r="AF129" s="9"/>
      <c r="AG129" s="9"/>
      <c r="AH129" s="113"/>
    </row>
    <row r="130" spans="1:34" ht="25.5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113"/>
      <c r="P130" s="113"/>
      <c r="Q130" s="113"/>
      <c r="R130" s="113"/>
      <c r="S130" s="113"/>
      <c r="T130" s="113"/>
      <c r="U130" s="38"/>
      <c r="V130" s="38"/>
      <c r="W130" s="38"/>
      <c r="X130" s="38"/>
      <c r="Y130" s="10" t="s">
        <v>241</v>
      </c>
      <c r="Z130" s="113" t="s">
        <v>31</v>
      </c>
      <c r="AA130" s="9" t="s">
        <v>343</v>
      </c>
      <c r="AB130" s="77" t="s">
        <v>344</v>
      </c>
      <c r="AC130" s="53">
        <v>100</v>
      </c>
      <c r="AD130" s="9"/>
      <c r="AE130" s="9"/>
      <c r="AF130" s="9"/>
      <c r="AG130" s="9"/>
      <c r="AH130" s="113"/>
    </row>
    <row r="131" spans="1:34" ht="51" x14ac:dyDescent="0.2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113"/>
      <c r="P131" s="113"/>
      <c r="Q131" s="113"/>
      <c r="R131" s="113"/>
      <c r="S131" s="113"/>
      <c r="T131" s="113" t="s">
        <v>95</v>
      </c>
      <c r="U131" s="38"/>
      <c r="V131" s="38"/>
      <c r="W131" s="38"/>
      <c r="X131" s="38" t="s">
        <v>144</v>
      </c>
      <c r="Y131" s="10" t="s">
        <v>348</v>
      </c>
      <c r="Z131" s="113" t="s">
        <v>130</v>
      </c>
      <c r="AA131" s="9" t="s">
        <v>130</v>
      </c>
      <c r="AB131" s="9" t="s">
        <v>130</v>
      </c>
      <c r="AC131" s="53"/>
      <c r="AD131" s="9">
        <f>AC131*1.053</f>
        <v>0</v>
      </c>
      <c r="AE131" s="9">
        <f>AD131*1.051</f>
        <v>0</v>
      </c>
      <c r="AF131" s="9">
        <f>AE131*1.049</f>
        <v>0</v>
      </c>
      <c r="AG131" s="9"/>
      <c r="AH131" s="113"/>
    </row>
    <row r="132" spans="1:34" hidden="1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113"/>
      <c r="P132" s="113"/>
      <c r="Q132" s="113"/>
      <c r="R132" s="113"/>
      <c r="S132" s="113"/>
      <c r="T132" s="113"/>
      <c r="U132" s="38" t="s">
        <v>57</v>
      </c>
      <c r="V132" s="38"/>
      <c r="W132" s="38"/>
      <c r="X132" s="38"/>
      <c r="Y132" s="45"/>
      <c r="Z132" s="113"/>
      <c r="AA132" s="9"/>
      <c r="AB132" s="9"/>
      <c r="AC132" s="53"/>
      <c r="AD132" s="9"/>
      <c r="AE132" s="9"/>
      <c r="AF132" s="9"/>
      <c r="AG132" s="9"/>
      <c r="AH132" s="113"/>
    </row>
    <row r="133" spans="1:34" hidden="1" x14ac:dyDescent="0.2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113"/>
      <c r="P133" s="113"/>
      <c r="Q133" s="113"/>
      <c r="R133" s="113"/>
      <c r="S133" s="113"/>
      <c r="T133" s="113"/>
      <c r="U133" s="38"/>
      <c r="V133" s="38" t="s">
        <v>58</v>
      </c>
      <c r="W133" s="38"/>
      <c r="X133" s="38"/>
      <c r="Y133" s="45"/>
      <c r="Z133" s="113"/>
      <c r="AA133" s="9"/>
      <c r="AB133" s="9"/>
      <c r="AC133" s="53"/>
      <c r="AD133" s="9"/>
      <c r="AE133" s="9"/>
      <c r="AF133" s="9"/>
      <c r="AG133" s="9"/>
      <c r="AH133" s="113"/>
    </row>
    <row r="134" spans="1:34" hidden="1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113"/>
      <c r="P134" s="113"/>
      <c r="Q134" s="113"/>
      <c r="R134" s="113"/>
      <c r="S134" s="113"/>
      <c r="T134" s="113"/>
      <c r="U134" s="38"/>
      <c r="V134" s="38"/>
      <c r="W134" s="38" t="s">
        <v>61</v>
      </c>
      <c r="X134" s="38"/>
      <c r="Y134" s="45"/>
      <c r="Z134" s="113"/>
      <c r="AA134" s="9"/>
      <c r="AB134" s="9"/>
      <c r="AC134" s="53"/>
      <c r="AD134" s="9"/>
      <c r="AE134" s="9"/>
      <c r="AF134" s="9"/>
      <c r="AG134" s="9"/>
      <c r="AH134" s="113"/>
    </row>
    <row r="135" spans="1:34" ht="25.5" hidden="1" x14ac:dyDescent="0.2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113"/>
      <c r="P135" s="113"/>
      <c r="Q135" s="113"/>
      <c r="R135" s="113"/>
      <c r="S135" s="113"/>
      <c r="T135" s="113"/>
      <c r="U135" s="38"/>
      <c r="V135" s="38"/>
      <c r="W135" s="38"/>
      <c r="X135" s="38"/>
      <c r="Y135" s="10" t="s">
        <v>366</v>
      </c>
      <c r="Z135" s="113" t="s">
        <v>50</v>
      </c>
      <c r="AA135" s="9"/>
      <c r="AB135" s="9"/>
      <c r="AC135" s="53"/>
      <c r="AD135" s="9"/>
      <c r="AE135" s="9"/>
      <c r="AF135" s="9"/>
      <c r="AG135" s="9"/>
      <c r="AH135" s="113"/>
    </row>
    <row r="136" spans="1:34" ht="51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113"/>
      <c r="P136" s="113"/>
      <c r="Q136" s="113"/>
      <c r="R136" s="113"/>
      <c r="S136" s="113"/>
      <c r="T136" s="113"/>
      <c r="U136" s="38"/>
      <c r="V136" s="38"/>
      <c r="W136" s="38"/>
      <c r="X136" s="38"/>
      <c r="Y136" s="10" t="s">
        <v>242</v>
      </c>
      <c r="Z136" s="113" t="s">
        <v>33</v>
      </c>
      <c r="AA136" s="9" t="s">
        <v>343</v>
      </c>
      <c r="AB136" s="77" t="s">
        <v>344</v>
      </c>
      <c r="AC136" s="53">
        <v>100</v>
      </c>
      <c r="AD136" s="9"/>
      <c r="AE136" s="9"/>
      <c r="AF136" s="9"/>
      <c r="AG136" s="9"/>
      <c r="AH136" s="113"/>
    </row>
    <row r="137" spans="1:34" ht="51" x14ac:dyDescent="0.2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113"/>
      <c r="P137" s="113"/>
      <c r="Q137" s="113"/>
      <c r="R137" s="113"/>
      <c r="S137" s="113"/>
      <c r="T137" s="113"/>
      <c r="U137" s="38"/>
      <c r="V137" s="38"/>
      <c r="W137" s="38"/>
      <c r="X137" s="38" t="s">
        <v>16</v>
      </c>
      <c r="Y137" s="10" t="s">
        <v>367</v>
      </c>
      <c r="Z137" s="113" t="s">
        <v>130</v>
      </c>
      <c r="AA137" s="9" t="s">
        <v>130</v>
      </c>
      <c r="AB137" s="9" t="s">
        <v>130</v>
      </c>
      <c r="AC137" s="53"/>
      <c r="AD137" s="9"/>
      <c r="AE137" s="9"/>
      <c r="AF137" s="9"/>
      <c r="AG137" s="9"/>
      <c r="AH137" s="113"/>
    </row>
    <row r="138" spans="1:34" ht="38.25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113"/>
      <c r="P138" s="113"/>
      <c r="Q138" s="113"/>
      <c r="R138" s="113"/>
      <c r="S138" s="113"/>
      <c r="T138" s="113"/>
      <c r="U138" s="38"/>
      <c r="V138" s="38"/>
      <c r="W138" s="38"/>
      <c r="X138" s="38"/>
      <c r="Y138" s="10" t="s">
        <v>243</v>
      </c>
      <c r="Z138" s="113" t="s">
        <v>33</v>
      </c>
      <c r="AA138" s="9" t="s">
        <v>343</v>
      </c>
      <c r="AB138" s="77" t="s">
        <v>344</v>
      </c>
      <c r="AC138" s="53"/>
      <c r="AD138" s="9"/>
      <c r="AE138" s="9"/>
      <c r="AF138" s="9"/>
      <c r="AG138" s="9"/>
      <c r="AH138" s="113"/>
    </row>
    <row r="139" spans="1:34" ht="25.5" hidden="1" x14ac:dyDescent="0.2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113"/>
      <c r="P139" s="113"/>
      <c r="Q139" s="113"/>
      <c r="R139" s="113"/>
      <c r="S139" s="113"/>
      <c r="T139" s="113" t="s">
        <v>249</v>
      </c>
      <c r="U139" s="38"/>
      <c r="V139" s="38"/>
      <c r="W139" s="38"/>
      <c r="X139" s="38"/>
      <c r="Y139" s="10" t="s">
        <v>366</v>
      </c>
      <c r="Z139" s="113" t="s">
        <v>50</v>
      </c>
      <c r="AA139" s="9"/>
      <c r="AB139" s="9"/>
      <c r="AC139" s="53"/>
      <c r="AD139" s="9"/>
      <c r="AE139" s="9"/>
      <c r="AF139" s="9"/>
      <c r="AG139" s="9"/>
      <c r="AH139" s="113"/>
    </row>
    <row r="140" spans="1:34" ht="38.25" hidden="1" x14ac:dyDescent="0.2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113"/>
      <c r="P140" s="113"/>
      <c r="Q140" s="113"/>
      <c r="R140" s="113"/>
      <c r="S140" s="113"/>
      <c r="T140" s="113"/>
      <c r="U140" s="38" t="s">
        <v>51</v>
      </c>
      <c r="V140" s="38"/>
      <c r="W140" s="38"/>
      <c r="X140" s="38"/>
      <c r="Y140" s="10" t="s">
        <v>393</v>
      </c>
      <c r="Z140" s="113" t="s">
        <v>50</v>
      </c>
      <c r="AA140" s="9" t="s">
        <v>151</v>
      </c>
      <c r="AB140" s="9" t="s">
        <v>149</v>
      </c>
      <c r="AC140" s="53"/>
      <c r="AD140" s="9"/>
      <c r="AE140" s="9"/>
      <c r="AF140" s="9"/>
      <c r="AG140" s="9"/>
      <c r="AH140" s="113"/>
    </row>
    <row r="141" spans="1:34" hidden="1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113"/>
      <c r="P141" s="113"/>
      <c r="Q141" s="113"/>
      <c r="R141" s="113"/>
      <c r="S141" s="113"/>
      <c r="T141" s="113"/>
      <c r="U141" s="38"/>
      <c r="V141" s="38" t="s">
        <v>51</v>
      </c>
      <c r="W141" s="38"/>
      <c r="X141" s="38"/>
      <c r="Y141" s="45"/>
      <c r="Z141" s="113"/>
      <c r="AA141" s="9"/>
      <c r="AB141" s="9"/>
      <c r="AC141" s="53"/>
      <c r="AD141" s="9"/>
      <c r="AE141" s="9"/>
      <c r="AF141" s="9"/>
      <c r="AG141" s="9"/>
      <c r="AH141" s="113"/>
    </row>
    <row r="142" spans="1:34" ht="51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113"/>
      <c r="P142" s="113"/>
      <c r="Q142" s="113"/>
      <c r="R142" s="113"/>
      <c r="S142" s="113"/>
      <c r="T142" s="113"/>
      <c r="U142" s="38"/>
      <c r="V142" s="38"/>
      <c r="W142" s="38"/>
      <c r="X142" s="38" t="s">
        <v>472</v>
      </c>
      <c r="Y142" s="10" t="s">
        <v>476</v>
      </c>
      <c r="Z142" s="113" t="s">
        <v>130</v>
      </c>
      <c r="AA142" s="9" t="s">
        <v>130</v>
      </c>
      <c r="AB142" s="9" t="s">
        <v>130</v>
      </c>
      <c r="AC142" s="53"/>
      <c r="AD142" s="9"/>
      <c r="AE142" s="9"/>
      <c r="AF142" s="9"/>
      <c r="AG142" s="9"/>
      <c r="AH142" s="113"/>
    </row>
    <row r="143" spans="1:34" ht="38.25" x14ac:dyDescent="0.2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113"/>
      <c r="P143" s="113"/>
      <c r="Q143" s="113"/>
      <c r="R143" s="113"/>
      <c r="S143" s="113"/>
      <c r="T143" s="113"/>
      <c r="U143" s="38"/>
      <c r="V143" s="38"/>
      <c r="W143" s="38"/>
      <c r="X143" s="38"/>
      <c r="Y143" s="10" t="s">
        <v>477</v>
      </c>
      <c r="Z143" s="113" t="s">
        <v>33</v>
      </c>
      <c r="AA143" s="9" t="s">
        <v>343</v>
      </c>
      <c r="AB143" s="77" t="s">
        <v>344</v>
      </c>
      <c r="AC143" s="53"/>
      <c r="AD143" s="9"/>
      <c r="AE143" s="9"/>
      <c r="AF143" s="9"/>
      <c r="AG143" s="9"/>
      <c r="AH143" s="113"/>
    </row>
    <row r="144" spans="1:34" ht="51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113"/>
      <c r="P144" s="113"/>
      <c r="Q144" s="113"/>
      <c r="R144" s="113"/>
      <c r="S144" s="113"/>
      <c r="T144" s="113"/>
      <c r="U144" s="38"/>
      <c r="V144" s="38"/>
      <c r="W144" s="38"/>
      <c r="X144" s="38" t="s">
        <v>111</v>
      </c>
      <c r="Y144" s="10" t="s">
        <v>394</v>
      </c>
      <c r="Z144" s="113" t="s">
        <v>130</v>
      </c>
      <c r="AA144" s="9" t="s">
        <v>130</v>
      </c>
      <c r="AB144" s="9" t="s">
        <v>130</v>
      </c>
      <c r="AC144" s="53"/>
      <c r="AD144" s="9"/>
      <c r="AE144" s="9"/>
      <c r="AF144" s="9"/>
      <c r="AG144" s="9"/>
      <c r="AH144" s="113"/>
    </row>
    <row r="145" spans="1:34" ht="51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113"/>
      <c r="P145" s="113"/>
      <c r="Q145" s="113"/>
      <c r="R145" s="113"/>
      <c r="S145" s="113"/>
      <c r="T145" s="113"/>
      <c r="U145" s="38"/>
      <c r="V145" s="38"/>
      <c r="W145" s="38"/>
      <c r="X145" s="38" t="s">
        <v>174</v>
      </c>
      <c r="Y145" s="10" t="s">
        <v>395</v>
      </c>
      <c r="Z145" s="113" t="s">
        <v>130</v>
      </c>
      <c r="AA145" s="9" t="s">
        <v>130</v>
      </c>
      <c r="AB145" s="9" t="s">
        <v>130</v>
      </c>
      <c r="AC145" s="53"/>
      <c r="AD145" s="9"/>
      <c r="AE145" s="9"/>
      <c r="AF145" s="9"/>
      <c r="AG145" s="9"/>
      <c r="AH145" s="113"/>
    </row>
    <row r="146" spans="1:34" ht="76.5" x14ac:dyDescent="0.2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113"/>
      <c r="P146" s="113"/>
      <c r="Q146" s="113"/>
      <c r="R146" s="113"/>
      <c r="S146" s="113"/>
      <c r="T146" s="113"/>
      <c r="U146" s="38"/>
      <c r="V146" s="38"/>
      <c r="W146" s="38"/>
      <c r="X146" s="38"/>
      <c r="Y146" s="10" t="s">
        <v>246</v>
      </c>
      <c r="Z146" s="113" t="s">
        <v>50</v>
      </c>
      <c r="AA146" s="9" t="s">
        <v>429</v>
      </c>
      <c r="AB146" s="9" t="s">
        <v>176</v>
      </c>
      <c r="AC146" s="53"/>
      <c r="AD146" s="9"/>
      <c r="AE146" s="9"/>
      <c r="AF146" s="9"/>
      <c r="AG146" s="9"/>
      <c r="AH146" s="113"/>
    </row>
    <row r="147" spans="1:34" ht="76.5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113"/>
      <c r="P147" s="113"/>
      <c r="Q147" s="113"/>
      <c r="R147" s="113"/>
      <c r="S147" s="113"/>
      <c r="T147" s="113"/>
      <c r="U147" s="38"/>
      <c r="V147" s="38"/>
      <c r="W147" s="38"/>
      <c r="X147" s="38"/>
      <c r="Y147" s="10" t="s">
        <v>247</v>
      </c>
      <c r="Z147" s="113" t="s">
        <v>50</v>
      </c>
      <c r="AA147" s="9" t="s">
        <v>430</v>
      </c>
      <c r="AB147" s="9" t="s">
        <v>176</v>
      </c>
      <c r="AC147" s="53"/>
      <c r="AD147" s="9"/>
      <c r="AE147" s="9"/>
      <c r="AF147" s="9"/>
      <c r="AG147" s="9"/>
      <c r="AH147" s="113"/>
    </row>
    <row r="148" spans="1:34" ht="63.75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113"/>
      <c r="P148" s="113"/>
      <c r="Q148" s="113"/>
      <c r="R148" s="113"/>
      <c r="S148" s="113"/>
      <c r="T148" s="113"/>
      <c r="U148" s="38"/>
      <c r="V148" s="38"/>
      <c r="W148" s="38"/>
      <c r="X148" s="38"/>
      <c r="Y148" s="10" t="s">
        <v>396</v>
      </c>
      <c r="Z148" s="113" t="s">
        <v>50</v>
      </c>
      <c r="AA148" s="9" t="s">
        <v>431</v>
      </c>
      <c r="AB148" s="9" t="s">
        <v>176</v>
      </c>
      <c r="AC148" s="53"/>
      <c r="AD148" s="9"/>
      <c r="AE148" s="9"/>
      <c r="AF148" s="9"/>
      <c r="AG148" s="9"/>
      <c r="AH148" s="113"/>
    </row>
    <row r="149" spans="1:34" ht="38.25" x14ac:dyDescent="0.2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113"/>
      <c r="P149" s="113"/>
      <c r="Q149" s="113"/>
      <c r="R149" s="113"/>
      <c r="S149" s="113"/>
      <c r="T149" s="113"/>
      <c r="U149" s="38"/>
      <c r="V149" s="38"/>
      <c r="W149" s="38"/>
      <c r="X149" s="38" t="s">
        <v>145</v>
      </c>
      <c r="Y149" s="10" t="s">
        <v>250</v>
      </c>
      <c r="Z149" s="113" t="s">
        <v>130</v>
      </c>
      <c r="AA149" s="9" t="s">
        <v>130</v>
      </c>
      <c r="AB149" s="9" t="s">
        <v>130</v>
      </c>
      <c r="AC149" s="53"/>
      <c r="AD149" s="9"/>
      <c r="AE149" s="9"/>
      <c r="AF149" s="9"/>
      <c r="AG149" s="9"/>
      <c r="AH149" s="113"/>
    </row>
    <row r="150" spans="1:34" ht="63.75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113"/>
      <c r="P150" s="113"/>
      <c r="Q150" s="113"/>
      <c r="R150" s="113"/>
      <c r="S150" s="113"/>
      <c r="T150" s="113"/>
      <c r="U150" s="38"/>
      <c r="V150" s="38"/>
      <c r="W150" s="38"/>
      <c r="X150" s="38"/>
      <c r="Y150" s="10" t="s">
        <v>251</v>
      </c>
      <c r="Z150" s="113" t="s">
        <v>50</v>
      </c>
      <c r="AA150" s="77" t="s">
        <v>432</v>
      </c>
      <c r="AB150" s="77" t="s">
        <v>27</v>
      </c>
      <c r="AC150" s="53"/>
      <c r="AD150" s="9"/>
      <c r="AE150" s="9"/>
      <c r="AF150" s="9"/>
      <c r="AG150" s="9"/>
      <c r="AH150" s="113"/>
    </row>
    <row r="151" spans="1:34" ht="63.75" x14ac:dyDescent="0.2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113"/>
      <c r="P151" s="113"/>
      <c r="Q151" s="113"/>
      <c r="R151" s="113"/>
      <c r="S151" s="113"/>
      <c r="T151" s="113"/>
      <c r="U151" s="38"/>
      <c r="V151" s="38"/>
      <c r="W151" s="38"/>
      <c r="X151" s="38"/>
      <c r="Y151" s="10" t="s">
        <v>252</v>
      </c>
      <c r="Z151" s="113" t="s">
        <v>50</v>
      </c>
      <c r="AA151" s="77" t="s">
        <v>432</v>
      </c>
      <c r="AB151" s="77" t="s">
        <v>27</v>
      </c>
      <c r="AC151" s="53"/>
      <c r="AD151" s="9"/>
      <c r="AE151" s="9"/>
      <c r="AF151" s="9"/>
      <c r="AG151" s="9"/>
      <c r="AH151" s="113"/>
    </row>
    <row r="152" spans="1:34" ht="63.75" x14ac:dyDescent="0.2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113"/>
      <c r="P152" s="113"/>
      <c r="Q152" s="113"/>
      <c r="R152" s="113"/>
      <c r="S152" s="113"/>
      <c r="T152" s="113"/>
      <c r="U152" s="38"/>
      <c r="V152" s="38"/>
      <c r="W152" s="38"/>
      <c r="X152" s="38"/>
      <c r="Y152" s="10" t="s">
        <v>253</v>
      </c>
      <c r="Z152" s="113" t="s">
        <v>50</v>
      </c>
      <c r="AA152" s="77" t="s">
        <v>432</v>
      </c>
      <c r="AB152" s="77" t="s">
        <v>27</v>
      </c>
      <c r="AC152" s="53"/>
      <c r="AD152" s="9"/>
      <c r="AE152" s="9"/>
      <c r="AF152" s="9"/>
      <c r="AG152" s="9"/>
      <c r="AH152" s="113"/>
    </row>
    <row r="153" spans="1:34" ht="57.75" customHeight="1" x14ac:dyDescent="0.2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113"/>
      <c r="P153" s="113"/>
      <c r="Q153" s="113"/>
      <c r="R153" s="113"/>
      <c r="S153" s="113"/>
      <c r="T153" s="113" t="s">
        <v>249</v>
      </c>
      <c r="U153" s="38"/>
      <c r="V153" s="38"/>
      <c r="W153" s="38"/>
      <c r="X153" s="38" t="s">
        <v>175</v>
      </c>
      <c r="Y153" s="10" t="s">
        <v>254</v>
      </c>
      <c r="Z153" s="113" t="s">
        <v>130</v>
      </c>
      <c r="AA153" s="9" t="s">
        <v>130</v>
      </c>
      <c r="AB153" s="9" t="s">
        <v>130</v>
      </c>
      <c r="AC153" s="53"/>
      <c r="AD153" s="9"/>
      <c r="AE153" s="9"/>
      <c r="AF153" s="9"/>
      <c r="AG153" s="9"/>
      <c r="AH153" s="113"/>
    </row>
    <row r="154" spans="1:34" ht="38.25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113"/>
      <c r="P154" s="113"/>
      <c r="Q154" s="113"/>
      <c r="R154" s="113"/>
      <c r="S154" s="113"/>
      <c r="T154" s="113"/>
      <c r="U154" s="38"/>
      <c r="V154" s="38"/>
      <c r="W154" s="38"/>
      <c r="X154" s="38"/>
      <c r="Y154" s="10" t="s">
        <v>255</v>
      </c>
      <c r="Z154" s="113" t="s">
        <v>183</v>
      </c>
      <c r="AA154" s="9" t="s">
        <v>343</v>
      </c>
      <c r="AB154" s="9" t="s">
        <v>131</v>
      </c>
      <c r="AC154" s="53">
        <v>-27878</v>
      </c>
      <c r="AD154" s="9" t="s">
        <v>105</v>
      </c>
      <c r="AE154" s="9" t="s">
        <v>105</v>
      </c>
      <c r="AF154" s="9" t="s">
        <v>105</v>
      </c>
      <c r="AG154" s="9"/>
      <c r="AH154" s="113"/>
    </row>
    <row r="155" spans="1:34" ht="56.25" customHeight="1" x14ac:dyDescent="0.2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113"/>
      <c r="P155" s="113"/>
      <c r="Q155" s="113"/>
      <c r="R155" s="113"/>
      <c r="S155" s="113"/>
      <c r="T155" s="113"/>
      <c r="U155" s="38"/>
      <c r="V155" s="38"/>
      <c r="W155" s="38"/>
      <c r="X155" s="38"/>
      <c r="Y155" s="10" t="s">
        <v>256</v>
      </c>
      <c r="Z155" s="113" t="s">
        <v>83</v>
      </c>
      <c r="AA155" s="9" t="s">
        <v>343</v>
      </c>
      <c r="AB155" s="9" t="s">
        <v>131</v>
      </c>
      <c r="AC155" s="53">
        <v>-108605</v>
      </c>
      <c r="AD155" s="9" t="s">
        <v>105</v>
      </c>
      <c r="AE155" s="9" t="s">
        <v>105</v>
      </c>
      <c r="AF155" s="9" t="s">
        <v>105</v>
      </c>
      <c r="AG155" s="9"/>
      <c r="AH155" s="113"/>
    </row>
    <row r="156" spans="1:34" ht="38.25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113"/>
      <c r="P156" s="113"/>
      <c r="Q156" s="113"/>
      <c r="R156" s="113"/>
      <c r="S156" s="113"/>
      <c r="T156" s="113"/>
      <c r="U156" s="38"/>
      <c r="V156" s="38"/>
      <c r="W156" s="38"/>
      <c r="X156" s="38"/>
      <c r="Y156" s="10" t="s">
        <v>257</v>
      </c>
      <c r="Z156" s="113" t="s">
        <v>84</v>
      </c>
      <c r="AA156" s="9" t="s">
        <v>343</v>
      </c>
      <c r="AB156" s="9" t="s">
        <v>131</v>
      </c>
      <c r="AC156" s="53">
        <v>-972900</v>
      </c>
      <c r="AD156" s="9" t="s">
        <v>105</v>
      </c>
      <c r="AE156" s="9" t="s">
        <v>105</v>
      </c>
      <c r="AF156" s="9" t="s">
        <v>105</v>
      </c>
      <c r="AG156" s="9"/>
      <c r="AH156" s="113"/>
    </row>
    <row r="157" spans="1:34" ht="51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113"/>
      <c r="P157" s="113"/>
      <c r="Q157" s="113"/>
      <c r="R157" s="113"/>
      <c r="S157" s="113"/>
      <c r="T157" s="113"/>
      <c r="U157" s="38"/>
      <c r="V157" s="38"/>
      <c r="W157" s="38"/>
      <c r="X157" s="38" t="s">
        <v>2</v>
      </c>
      <c r="Y157" s="10" t="s">
        <v>258</v>
      </c>
      <c r="Z157" s="113" t="s">
        <v>130</v>
      </c>
      <c r="AA157" s="9" t="s">
        <v>130</v>
      </c>
      <c r="AB157" s="9" t="s">
        <v>130</v>
      </c>
      <c r="AC157" s="53"/>
      <c r="AD157" s="9"/>
      <c r="AE157" s="9"/>
      <c r="AF157" s="9"/>
      <c r="AG157" s="9"/>
      <c r="AH157" s="113"/>
    </row>
    <row r="158" spans="1:34" ht="38.25" x14ac:dyDescent="0.2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113"/>
      <c r="P158" s="113"/>
      <c r="Q158" s="113"/>
      <c r="R158" s="113"/>
      <c r="S158" s="113"/>
      <c r="T158" s="113"/>
      <c r="U158" s="38"/>
      <c r="V158" s="38"/>
      <c r="W158" s="38"/>
      <c r="X158" s="38"/>
      <c r="Y158" s="10" t="s">
        <v>259</v>
      </c>
      <c r="Z158" s="113" t="s">
        <v>33</v>
      </c>
      <c r="AA158" s="9" t="s">
        <v>343</v>
      </c>
      <c r="AB158" s="9" t="s">
        <v>131</v>
      </c>
      <c r="AC158" s="53"/>
      <c r="AD158" s="9"/>
      <c r="AE158" s="9"/>
      <c r="AF158" s="9"/>
      <c r="AG158" s="9"/>
      <c r="AH158" s="113"/>
    </row>
    <row r="159" spans="1:34" ht="76.5" x14ac:dyDescent="0.2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113"/>
      <c r="P159" s="113"/>
      <c r="Q159" s="113"/>
      <c r="R159" s="113"/>
      <c r="S159" s="113"/>
      <c r="T159" s="113"/>
      <c r="U159" s="38"/>
      <c r="V159" s="38"/>
      <c r="W159" s="38"/>
      <c r="X159" s="38" t="s">
        <v>3</v>
      </c>
      <c r="Y159" s="10" t="s">
        <v>260</v>
      </c>
      <c r="Z159" s="113" t="s">
        <v>130</v>
      </c>
      <c r="AA159" s="9" t="s">
        <v>130</v>
      </c>
      <c r="AB159" s="9" t="s">
        <v>130</v>
      </c>
      <c r="AC159" s="53"/>
      <c r="AD159" s="9"/>
      <c r="AE159" s="9"/>
      <c r="AF159" s="9"/>
      <c r="AG159" s="9"/>
      <c r="AH159" s="113"/>
    </row>
    <row r="160" spans="1:34" ht="38.25" x14ac:dyDescent="0.2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113"/>
      <c r="P160" s="113"/>
      <c r="Q160" s="113"/>
      <c r="R160" s="113"/>
      <c r="S160" s="113"/>
      <c r="T160" s="113"/>
      <c r="U160" s="38"/>
      <c r="V160" s="38"/>
      <c r="W160" s="38"/>
      <c r="X160" s="38"/>
      <c r="Y160" s="10" t="s">
        <v>261</v>
      </c>
      <c r="Z160" s="113" t="s">
        <v>33</v>
      </c>
      <c r="AA160" s="9" t="s">
        <v>343</v>
      </c>
      <c r="AB160" s="77" t="s">
        <v>344</v>
      </c>
      <c r="AC160" s="53"/>
      <c r="AD160" s="9"/>
      <c r="AE160" s="9"/>
      <c r="AF160" s="9"/>
      <c r="AG160" s="9"/>
      <c r="AH160" s="113"/>
    </row>
    <row r="161" spans="1:34" ht="25.5" x14ac:dyDescent="0.2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113"/>
      <c r="P161" s="113"/>
      <c r="Q161" s="113"/>
      <c r="R161" s="113"/>
      <c r="S161" s="113"/>
      <c r="T161" s="113"/>
      <c r="U161" s="38"/>
      <c r="V161" s="38"/>
      <c r="W161" s="38"/>
      <c r="X161" s="38" t="s">
        <v>4</v>
      </c>
      <c r="Y161" s="10" t="s">
        <v>397</v>
      </c>
      <c r="Z161" s="113" t="s">
        <v>130</v>
      </c>
      <c r="AA161" s="9" t="s">
        <v>130</v>
      </c>
      <c r="AB161" s="9" t="s">
        <v>130</v>
      </c>
      <c r="AC161" s="53"/>
      <c r="AD161" s="9"/>
      <c r="AE161" s="9"/>
      <c r="AF161" s="9"/>
      <c r="AG161" s="9"/>
      <c r="AH161" s="113"/>
    </row>
    <row r="162" spans="1:34" ht="25.5" x14ac:dyDescent="0.2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113"/>
      <c r="P162" s="113"/>
      <c r="Q162" s="113"/>
      <c r="R162" s="113"/>
      <c r="S162" s="113"/>
      <c r="T162" s="113"/>
      <c r="U162" s="38"/>
      <c r="V162" s="38"/>
      <c r="W162" s="38"/>
      <c r="X162" s="38"/>
      <c r="Y162" s="10" t="s">
        <v>263</v>
      </c>
      <c r="Z162" s="113" t="s">
        <v>33</v>
      </c>
      <c r="AA162" s="9" t="s">
        <v>343</v>
      </c>
      <c r="AB162" s="77" t="s">
        <v>344</v>
      </c>
      <c r="AC162" s="53"/>
      <c r="AD162" s="9"/>
      <c r="AE162" s="9"/>
      <c r="AF162" s="9"/>
      <c r="AG162" s="9"/>
      <c r="AH162" s="113"/>
    </row>
    <row r="163" spans="1:34" ht="51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113"/>
      <c r="P163" s="113"/>
      <c r="Q163" s="113"/>
      <c r="R163" s="113"/>
      <c r="S163" s="113"/>
      <c r="T163" s="113"/>
      <c r="U163" s="38"/>
      <c r="V163" s="38"/>
      <c r="W163" s="38"/>
      <c r="X163" s="38" t="s">
        <v>368</v>
      </c>
      <c r="Y163" s="10" t="s">
        <v>465</v>
      </c>
      <c r="Z163" s="113" t="s">
        <v>130</v>
      </c>
      <c r="AA163" s="9" t="s">
        <v>130</v>
      </c>
      <c r="AB163" s="77" t="s">
        <v>130</v>
      </c>
      <c r="AC163" s="53"/>
      <c r="AD163" s="9"/>
      <c r="AE163" s="9"/>
      <c r="AF163" s="9"/>
      <c r="AG163" s="9"/>
      <c r="AH163" s="113"/>
    </row>
    <row r="164" spans="1:34" ht="76.5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113"/>
      <c r="P164" s="113"/>
      <c r="Q164" s="113"/>
      <c r="R164" s="113"/>
      <c r="S164" s="113"/>
      <c r="T164" s="113"/>
      <c r="U164" s="38"/>
      <c r="V164" s="38"/>
      <c r="W164" s="38"/>
      <c r="X164" s="38"/>
      <c r="Y164" s="45" t="s">
        <v>448</v>
      </c>
      <c r="Z164" s="113" t="s">
        <v>130</v>
      </c>
      <c r="AA164" s="9" t="s">
        <v>130</v>
      </c>
      <c r="AB164" s="77" t="s">
        <v>130</v>
      </c>
      <c r="AC164" s="53"/>
      <c r="AD164" s="9"/>
      <c r="AE164" s="9"/>
      <c r="AF164" s="9"/>
      <c r="AG164" s="9"/>
      <c r="AH164" s="113"/>
    </row>
    <row r="165" spans="1:34" ht="76.5" x14ac:dyDescent="0.2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113"/>
      <c r="P165" s="113"/>
      <c r="Q165" s="113"/>
      <c r="R165" s="113"/>
      <c r="S165" s="113"/>
      <c r="T165" s="113"/>
      <c r="U165" s="38"/>
      <c r="V165" s="38"/>
      <c r="W165" s="38"/>
      <c r="X165" s="38"/>
      <c r="Y165" s="45" t="s">
        <v>466</v>
      </c>
      <c r="Z165" s="113" t="s">
        <v>130</v>
      </c>
      <c r="AA165" s="9" t="s">
        <v>130</v>
      </c>
      <c r="AB165" s="77" t="s">
        <v>130</v>
      </c>
      <c r="AC165" s="53"/>
      <c r="AD165" s="9"/>
      <c r="AE165" s="9"/>
      <c r="AF165" s="9"/>
      <c r="AG165" s="9"/>
      <c r="AH165" s="113"/>
    </row>
    <row r="166" spans="1:34" ht="63.75" x14ac:dyDescent="0.2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113"/>
      <c r="P166" s="113"/>
      <c r="Q166" s="113"/>
      <c r="R166" s="113"/>
      <c r="S166" s="113"/>
      <c r="T166" s="113"/>
      <c r="U166" s="38"/>
      <c r="V166" s="38"/>
      <c r="W166" s="38"/>
      <c r="X166" s="38"/>
      <c r="Y166" s="45" t="s">
        <v>449</v>
      </c>
      <c r="Z166" s="113" t="s">
        <v>130</v>
      </c>
      <c r="AA166" s="9" t="s">
        <v>130</v>
      </c>
      <c r="AB166" s="77" t="s">
        <v>130</v>
      </c>
      <c r="AC166" s="53"/>
      <c r="AD166" s="9"/>
      <c r="AE166" s="9"/>
      <c r="AF166" s="9"/>
      <c r="AG166" s="9"/>
      <c r="AH166" s="113"/>
    </row>
    <row r="167" spans="1:34" ht="63.75" x14ac:dyDescent="0.2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113"/>
      <c r="P167" s="113"/>
      <c r="Q167" s="113"/>
      <c r="R167" s="113"/>
      <c r="S167" s="113"/>
      <c r="T167" s="113"/>
      <c r="U167" s="38"/>
      <c r="V167" s="38"/>
      <c r="W167" s="38"/>
      <c r="X167" s="38"/>
      <c r="Y167" s="45" t="s">
        <v>450</v>
      </c>
      <c r="Z167" s="113" t="s">
        <v>130</v>
      </c>
      <c r="AA167" s="9" t="s">
        <v>130</v>
      </c>
      <c r="AB167" s="77" t="s">
        <v>130</v>
      </c>
      <c r="AC167" s="53"/>
      <c r="AD167" s="9"/>
      <c r="AE167" s="9"/>
      <c r="AF167" s="9"/>
      <c r="AG167" s="9"/>
      <c r="AH167" s="113"/>
    </row>
    <row r="168" spans="1:34" ht="63.75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113"/>
      <c r="P168" s="113"/>
      <c r="Q168" s="113"/>
      <c r="R168" s="113"/>
      <c r="S168" s="113"/>
      <c r="T168" s="113"/>
      <c r="U168" s="38"/>
      <c r="V168" s="38"/>
      <c r="W168" s="38"/>
      <c r="X168" s="38"/>
      <c r="Y168" s="45" t="s">
        <v>451</v>
      </c>
      <c r="Z168" s="113" t="s">
        <v>130</v>
      </c>
      <c r="AA168" s="9" t="s">
        <v>130</v>
      </c>
      <c r="AB168" s="77" t="s">
        <v>130</v>
      </c>
      <c r="AC168" s="53"/>
      <c r="AD168" s="9"/>
      <c r="AE168" s="9"/>
      <c r="AF168" s="9"/>
      <c r="AG168" s="9"/>
      <c r="AH168" s="113"/>
    </row>
    <row r="169" spans="1:34" ht="63.75" x14ac:dyDescent="0.2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113"/>
      <c r="P169" s="113"/>
      <c r="Q169" s="113"/>
      <c r="R169" s="113"/>
      <c r="S169" s="113"/>
      <c r="T169" s="113"/>
      <c r="U169" s="38"/>
      <c r="V169" s="38"/>
      <c r="W169" s="38"/>
      <c r="X169" s="38"/>
      <c r="Y169" s="45" t="s">
        <v>452</v>
      </c>
      <c r="Z169" s="113" t="s">
        <v>130</v>
      </c>
      <c r="AA169" s="9" t="s">
        <v>130</v>
      </c>
      <c r="AB169" s="77" t="s">
        <v>130</v>
      </c>
      <c r="AC169" s="53"/>
      <c r="AD169" s="9"/>
      <c r="AE169" s="9"/>
      <c r="AF169" s="9"/>
      <c r="AG169" s="9"/>
      <c r="AH169" s="113"/>
    </row>
    <row r="170" spans="1:34" ht="63.75" x14ac:dyDescent="0.2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113"/>
      <c r="P170" s="113"/>
      <c r="Q170" s="113"/>
      <c r="R170" s="113"/>
      <c r="S170" s="113"/>
      <c r="T170" s="113"/>
      <c r="U170" s="38"/>
      <c r="V170" s="38"/>
      <c r="W170" s="38"/>
      <c r="X170" s="38"/>
      <c r="Y170" s="45" t="s">
        <v>453</v>
      </c>
      <c r="Z170" s="113" t="s">
        <v>130</v>
      </c>
      <c r="AA170" s="9" t="s">
        <v>130</v>
      </c>
      <c r="AB170" s="77" t="s">
        <v>130</v>
      </c>
      <c r="AC170" s="53"/>
      <c r="AD170" s="9"/>
      <c r="AE170" s="9"/>
      <c r="AF170" s="9"/>
      <c r="AG170" s="9"/>
      <c r="AH170" s="113"/>
    </row>
    <row r="171" spans="1:34" ht="63.75" x14ac:dyDescent="0.2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113"/>
      <c r="P171" s="113"/>
      <c r="Q171" s="113"/>
      <c r="R171" s="113"/>
      <c r="S171" s="113"/>
      <c r="T171" s="113"/>
      <c r="U171" s="38"/>
      <c r="V171" s="38"/>
      <c r="W171" s="38"/>
      <c r="X171" s="38"/>
      <c r="Y171" s="45" t="s">
        <v>468</v>
      </c>
      <c r="Z171" s="113" t="s">
        <v>130</v>
      </c>
      <c r="AA171" s="9" t="s">
        <v>130</v>
      </c>
      <c r="AB171" s="77" t="s">
        <v>130</v>
      </c>
      <c r="AC171" s="53"/>
      <c r="AD171" s="9"/>
      <c r="AE171" s="9"/>
      <c r="AF171" s="9"/>
      <c r="AG171" s="9"/>
      <c r="AH171" s="113"/>
    </row>
    <row r="172" spans="1:34" ht="63.75" x14ac:dyDescent="0.2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113"/>
      <c r="P172" s="113"/>
      <c r="Q172" s="113"/>
      <c r="R172" s="113"/>
      <c r="S172" s="113"/>
      <c r="T172" s="113"/>
      <c r="U172" s="38"/>
      <c r="V172" s="38"/>
      <c r="W172" s="38"/>
      <c r="X172" s="38"/>
      <c r="Y172" s="45" t="s">
        <v>455</v>
      </c>
      <c r="Z172" s="113" t="s">
        <v>130</v>
      </c>
      <c r="AA172" s="9" t="s">
        <v>130</v>
      </c>
      <c r="AB172" s="77" t="s">
        <v>130</v>
      </c>
      <c r="AC172" s="53"/>
      <c r="AD172" s="9"/>
      <c r="AE172" s="9"/>
      <c r="AF172" s="9"/>
      <c r="AG172" s="9"/>
      <c r="AH172" s="113"/>
    </row>
    <row r="173" spans="1:34" ht="63.75" x14ac:dyDescent="0.2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113"/>
      <c r="P173" s="113"/>
      <c r="Q173" s="113"/>
      <c r="R173" s="113"/>
      <c r="S173" s="113"/>
      <c r="T173" s="113"/>
      <c r="U173" s="38"/>
      <c r="V173" s="38"/>
      <c r="W173" s="38"/>
      <c r="X173" s="38"/>
      <c r="Y173" s="45" t="s">
        <v>456</v>
      </c>
      <c r="Z173" s="113" t="s">
        <v>130</v>
      </c>
      <c r="AA173" s="9" t="s">
        <v>130</v>
      </c>
      <c r="AB173" s="77" t="s">
        <v>130</v>
      </c>
      <c r="AC173" s="53"/>
      <c r="AD173" s="9"/>
      <c r="AE173" s="9"/>
      <c r="AF173" s="9"/>
      <c r="AG173" s="9"/>
      <c r="AH173" s="113"/>
    </row>
    <row r="174" spans="1:34" ht="63.75" x14ac:dyDescent="0.2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113"/>
      <c r="P174" s="113"/>
      <c r="Q174" s="113"/>
      <c r="R174" s="113"/>
      <c r="S174" s="113"/>
      <c r="T174" s="113"/>
      <c r="U174" s="38"/>
      <c r="V174" s="38"/>
      <c r="W174" s="38"/>
      <c r="X174" s="38"/>
      <c r="Y174" s="45" t="s">
        <v>457</v>
      </c>
      <c r="Z174" s="113" t="s">
        <v>130</v>
      </c>
      <c r="AA174" s="9" t="s">
        <v>130</v>
      </c>
      <c r="AB174" s="77" t="s">
        <v>130</v>
      </c>
      <c r="AC174" s="53"/>
      <c r="AD174" s="9"/>
      <c r="AE174" s="9"/>
      <c r="AF174" s="9"/>
      <c r="AG174" s="9"/>
      <c r="AH174" s="113"/>
    </row>
    <row r="175" spans="1:34" ht="63.75" x14ac:dyDescent="0.2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113"/>
      <c r="P175" s="113"/>
      <c r="Q175" s="113"/>
      <c r="R175" s="113"/>
      <c r="S175" s="113"/>
      <c r="T175" s="113"/>
      <c r="U175" s="38"/>
      <c r="V175" s="38"/>
      <c r="W175" s="38"/>
      <c r="X175" s="38"/>
      <c r="Y175" s="45" t="s">
        <v>458</v>
      </c>
      <c r="Z175" s="113" t="s">
        <v>130</v>
      </c>
      <c r="AA175" s="9" t="s">
        <v>130</v>
      </c>
      <c r="AB175" s="77" t="s">
        <v>130</v>
      </c>
      <c r="AC175" s="53"/>
      <c r="AD175" s="9"/>
      <c r="AE175" s="9"/>
      <c r="AF175" s="9"/>
      <c r="AG175" s="9"/>
      <c r="AH175" s="113"/>
    </row>
    <row r="176" spans="1:34" ht="89.25" x14ac:dyDescent="0.2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113"/>
      <c r="P176" s="113"/>
      <c r="Q176" s="113"/>
      <c r="R176" s="113"/>
      <c r="S176" s="113"/>
      <c r="T176" s="113"/>
      <c r="U176" s="38"/>
      <c r="V176" s="38"/>
      <c r="W176" s="38"/>
      <c r="X176" s="38"/>
      <c r="Y176" s="45" t="s">
        <v>469</v>
      </c>
      <c r="Z176" s="113" t="s">
        <v>130</v>
      </c>
      <c r="AA176" s="9" t="s">
        <v>130</v>
      </c>
      <c r="AB176" s="77" t="s">
        <v>130</v>
      </c>
      <c r="AC176" s="53"/>
      <c r="AD176" s="9"/>
      <c r="AE176" s="9"/>
      <c r="AF176" s="9"/>
      <c r="AG176" s="9"/>
      <c r="AH176" s="113"/>
    </row>
    <row r="177" spans="1:34" ht="63.75" x14ac:dyDescent="0.2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113"/>
      <c r="P177" s="113"/>
      <c r="Q177" s="113"/>
      <c r="R177" s="113"/>
      <c r="S177" s="113"/>
      <c r="T177" s="113"/>
      <c r="U177" s="38"/>
      <c r="V177" s="38"/>
      <c r="W177" s="38"/>
      <c r="X177" s="38"/>
      <c r="Y177" s="45" t="s">
        <v>459</v>
      </c>
      <c r="Z177" s="113" t="s">
        <v>130</v>
      </c>
      <c r="AA177" s="9" t="s">
        <v>130</v>
      </c>
      <c r="AB177" s="77" t="s">
        <v>130</v>
      </c>
      <c r="AC177" s="53"/>
      <c r="AD177" s="9"/>
      <c r="AE177" s="9"/>
      <c r="AF177" s="9"/>
      <c r="AG177" s="9"/>
      <c r="AH177" s="113"/>
    </row>
    <row r="178" spans="1:34" ht="63.75" x14ac:dyDescent="0.2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113"/>
      <c r="P178" s="113"/>
      <c r="Q178" s="113"/>
      <c r="R178" s="113"/>
      <c r="S178" s="113"/>
      <c r="T178" s="113"/>
      <c r="U178" s="38"/>
      <c r="V178" s="38"/>
      <c r="W178" s="38"/>
      <c r="X178" s="38"/>
      <c r="Y178" s="45" t="s">
        <v>460</v>
      </c>
      <c r="Z178" s="113" t="s">
        <v>130</v>
      </c>
      <c r="AA178" s="9" t="s">
        <v>130</v>
      </c>
      <c r="AB178" s="77" t="s">
        <v>130</v>
      </c>
      <c r="AC178" s="53"/>
      <c r="AD178" s="9"/>
      <c r="AE178" s="9"/>
      <c r="AF178" s="9"/>
      <c r="AG178" s="9"/>
      <c r="AH178" s="113"/>
    </row>
    <row r="179" spans="1:34" ht="51" x14ac:dyDescent="0.2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113"/>
      <c r="P179" s="113"/>
      <c r="Q179" s="113"/>
      <c r="R179" s="113"/>
      <c r="S179" s="113"/>
      <c r="T179" s="113"/>
      <c r="U179" s="38"/>
      <c r="V179" s="38"/>
      <c r="W179" s="38"/>
      <c r="X179" s="38"/>
      <c r="Y179" s="45" t="s">
        <v>461</v>
      </c>
      <c r="Z179" s="113" t="s">
        <v>130</v>
      </c>
      <c r="AA179" s="9" t="s">
        <v>130</v>
      </c>
      <c r="AB179" s="77" t="s">
        <v>130</v>
      </c>
      <c r="AC179" s="53"/>
      <c r="AD179" s="9"/>
      <c r="AE179" s="9"/>
      <c r="AF179" s="9"/>
      <c r="AG179" s="9"/>
      <c r="AH179" s="113"/>
    </row>
    <row r="180" spans="1:34" ht="51" x14ac:dyDescent="0.2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113"/>
      <c r="P180" s="113"/>
      <c r="Q180" s="113"/>
      <c r="R180" s="113"/>
      <c r="S180" s="113"/>
      <c r="T180" s="113"/>
      <c r="U180" s="38"/>
      <c r="V180" s="38"/>
      <c r="W180" s="38"/>
      <c r="X180" s="38"/>
      <c r="Y180" s="45" t="s">
        <v>462</v>
      </c>
      <c r="Z180" s="113" t="s">
        <v>130</v>
      </c>
      <c r="AA180" s="9" t="s">
        <v>130</v>
      </c>
      <c r="AB180" s="77" t="s">
        <v>130</v>
      </c>
      <c r="AC180" s="53"/>
      <c r="AD180" s="9"/>
      <c r="AE180" s="9"/>
      <c r="AF180" s="9"/>
      <c r="AG180" s="9"/>
      <c r="AH180" s="113"/>
    </row>
    <row r="181" spans="1:34" ht="38.25" x14ac:dyDescent="0.2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113"/>
      <c r="P181" s="113"/>
      <c r="Q181" s="113"/>
      <c r="R181" s="113"/>
      <c r="S181" s="113"/>
      <c r="T181" s="113"/>
      <c r="U181" s="38"/>
      <c r="V181" s="38"/>
      <c r="W181" s="38"/>
      <c r="X181" s="38"/>
      <c r="Y181" s="10" t="s">
        <v>463</v>
      </c>
      <c r="Z181" s="113" t="s">
        <v>467</v>
      </c>
      <c r="AA181" s="9" t="s">
        <v>343</v>
      </c>
      <c r="AB181" s="9" t="s">
        <v>131</v>
      </c>
      <c r="AC181" s="53"/>
      <c r="AD181" s="9"/>
      <c r="AE181" s="9"/>
      <c r="AF181" s="9"/>
      <c r="AG181" s="9"/>
      <c r="AH181" s="113"/>
    </row>
    <row r="182" spans="1:34" ht="38.25" x14ac:dyDescent="0.2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113"/>
      <c r="P182" s="113"/>
      <c r="Q182" s="113"/>
      <c r="R182" s="113"/>
      <c r="S182" s="113"/>
      <c r="T182" s="113"/>
      <c r="U182" s="38"/>
      <c r="V182" s="38"/>
      <c r="W182" s="38"/>
      <c r="X182" s="38"/>
      <c r="Y182" s="10" t="s">
        <v>464</v>
      </c>
      <c r="Z182" s="113" t="s">
        <v>53</v>
      </c>
      <c r="AA182" s="9" t="s">
        <v>343</v>
      </c>
      <c r="AB182" s="9" t="s">
        <v>131</v>
      </c>
      <c r="AC182" s="53"/>
      <c r="AD182" s="9"/>
      <c r="AE182" s="9"/>
      <c r="AF182" s="9"/>
      <c r="AG182" s="9"/>
      <c r="AH182" s="113"/>
    </row>
    <row r="183" spans="1:34" ht="38.25" x14ac:dyDescent="0.2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 t="s">
        <v>107</v>
      </c>
      <c r="L183" s="38" t="s">
        <v>110</v>
      </c>
      <c r="M183" s="38" t="s">
        <v>107</v>
      </c>
      <c r="N183" s="38" t="s">
        <v>107</v>
      </c>
      <c r="O183" s="113"/>
      <c r="P183" s="113"/>
      <c r="Q183" s="113"/>
      <c r="R183" s="113"/>
      <c r="S183" s="113" t="s">
        <v>264</v>
      </c>
      <c r="T183" s="113"/>
      <c r="U183" s="38"/>
      <c r="V183" s="38"/>
      <c r="W183" s="38"/>
      <c r="X183" s="38" t="s">
        <v>146</v>
      </c>
      <c r="Y183" s="10" t="s">
        <v>408</v>
      </c>
      <c r="Z183" s="113" t="s">
        <v>130</v>
      </c>
      <c r="AA183" s="9" t="s">
        <v>130</v>
      </c>
      <c r="AB183" s="9" t="s">
        <v>130</v>
      </c>
      <c r="AC183" s="53"/>
      <c r="AD183" s="9"/>
      <c r="AE183" s="9"/>
      <c r="AF183" s="9"/>
      <c r="AG183" s="9"/>
      <c r="AH183" s="113"/>
    </row>
    <row r="184" spans="1:34" ht="89.25" hidden="1" x14ac:dyDescent="0.2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113"/>
      <c r="P184" s="113"/>
      <c r="Q184" s="113"/>
      <c r="R184" s="113"/>
      <c r="S184" s="113"/>
      <c r="T184" s="113" t="s">
        <v>96</v>
      </c>
      <c r="U184" s="38"/>
      <c r="V184" s="38"/>
      <c r="W184" s="38"/>
      <c r="X184" s="38"/>
      <c r="Y184" s="10" t="s">
        <v>409</v>
      </c>
      <c r="Z184" s="113" t="s">
        <v>85</v>
      </c>
      <c r="AA184" s="9"/>
      <c r="AB184" s="9"/>
      <c r="AC184" s="53"/>
      <c r="AD184" s="9"/>
      <c r="AE184" s="9"/>
      <c r="AF184" s="9"/>
      <c r="AG184" s="9"/>
      <c r="AH184" s="113"/>
    </row>
    <row r="185" spans="1:34" hidden="1" x14ac:dyDescent="0.2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113"/>
      <c r="P185" s="113"/>
      <c r="Q185" s="113"/>
      <c r="R185" s="113"/>
      <c r="S185" s="113"/>
      <c r="T185" s="113"/>
      <c r="U185" s="38" t="s">
        <v>51</v>
      </c>
      <c r="V185" s="38"/>
      <c r="W185" s="38"/>
      <c r="X185" s="38"/>
      <c r="Y185" s="45"/>
      <c r="Z185" s="113"/>
      <c r="AA185" s="9"/>
      <c r="AB185" s="9"/>
      <c r="AC185" s="53"/>
      <c r="AD185" s="9"/>
      <c r="AE185" s="9"/>
      <c r="AF185" s="9"/>
      <c r="AG185" s="9"/>
      <c r="AH185" s="113"/>
    </row>
    <row r="186" spans="1:34" hidden="1" x14ac:dyDescent="0.2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113"/>
      <c r="P186" s="113"/>
      <c r="Q186" s="113"/>
      <c r="R186" s="113"/>
      <c r="S186" s="113"/>
      <c r="T186" s="113"/>
      <c r="U186" s="38"/>
      <c r="V186" s="38" t="s">
        <v>51</v>
      </c>
      <c r="W186" s="38"/>
      <c r="X186" s="38"/>
      <c r="Y186" s="45"/>
      <c r="Z186" s="113"/>
      <c r="AA186" s="9"/>
      <c r="AB186" s="9"/>
      <c r="AC186" s="53"/>
      <c r="AD186" s="9"/>
      <c r="AE186" s="9"/>
      <c r="AF186" s="9"/>
      <c r="AG186" s="9"/>
      <c r="AH186" s="113"/>
    </row>
    <row r="187" spans="1:34" ht="102" x14ac:dyDescent="0.2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113"/>
      <c r="P187" s="113"/>
      <c r="Q187" s="113"/>
      <c r="R187" s="113"/>
      <c r="S187" s="113"/>
      <c r="T187" s="113"/>
      <c r="U187" s="38"/>
      <c r="V187" s="38"/>
      <c r="W187" s="38"/>
      <c r="X187" s="38"/>
      <c r="Y187" s="10" t="s">
        <v>410</v>
      </c>
      <c r="Z187" s="113" t="s">
        <v>50</v>
      </c>
      <c r="AA187" s="9" t="s">
        <v>433</v>
      </c>
      <c r="AB187" s="9" t="s">
        <v>176</v>
      </c>
      <c r="AC187" s="53"/>
      <c r="AD187" s="9"/>
      <c r="AE187" s="9"/>
      <c r="AF187" s="9"/>
      <c r="AG187" s="9"/>
      <c r="AH187" s="113"/>
    </row>
    <row r="188" spans="1:34" ht="102" x14ac:dyDescent="0.2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113"/>
      <c r="P188" s="113"/>
      <c r="Q188" s="113"/>
      <c r="R188" s="113"/>
      <c r="S188" s="113"/>
      <c r="T188" s="113"/>
      <c r="U188" s="38"/>
      <c r="V188" s="38"/>
      <c r="W188" s="38"/>
      <c r="X188" s="38"/>
      <c r="Y188" s="10" t="s">
        <v>411</v>
      </c>
      <c r="Z188" s="113" t="s">
        <v>50</v>
      </c>
      <c r="AA188" s="9" t="s">
        <v>434</v>
      </c>
      <c r="AB188" s="9" t="s">
        <v>176</v>
      </c>
      <c r="AC188" s="53"/>
      <c r="AD188" s="9"/>
      <c r="AE188" s="9"/>
      <c r="AF188" s="9"/>
      <c r="AG188" s="9"/>
      <c r="AH188" s="113"/>
    </row>
    <row r="189" spans="1:34" ht="89.25" x14ac:dyDescent="0.2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113"/>
      <c r="P189" s="113"/>
      <c r="Q189" s="113"/>
      <c r="R189" s="113"/>
      <c r="S189" s="113"/>
      <c r="T189" s="113"/>
      <c r="U189" s="38"/>
      <c r="V189" s="38"/>
      <c r="W189" s="38"/>
      <c r="X189" s="38"/>
      <c r="Y189" s="10" t="s">
        <v>412</v>
      </c>
      <c r="Z189" s="113" t="s">
        <v>50</v>
      </c>
      <c r="AA189" s="9" t="s">
        <v>435</v>
      </c>
      <c r="AB189" s="9" t="s">
        <v>176</v>
      </c>
      <c r="AC189" s="53"/>
      <c r="AD189" s="9"/>
      <c r="AE189" s="9"/>
      <c r="AF189" s="9"/>
      <c r="AG189" s="9"/>
      <c r="AH189" s="113"/>
    </row>
    <row r="190" spans="1:34" s="16" customFormat="1" ht="99.75" customHeight="1" x14ac:dyDescent="0.2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113"/>
      <c r="P190" s="113"/>
      <c r="Q190" s="113"/>
      <c r="R190" s="113"/>
      <c r="S190" s="113"/>
      <c r="T190" s="113" t="s">
        <v>96</v>
      </c>
      <c r="U190" s="38"/>
      <c r="V190" s="38"/>
      <c r="W190" s="38"/>
      <c r="X190" s="38" t="s">
        <v>147</v>
      </c>
      <c r="Y190" s="10" t="s">
        <v>413</v>
      </c>
      <c r="Z190" s="113" t="s">
        <v>130</v>
      </c>
      <c r="AA190" s="9" t="s">
        <v>130</v>
      </c>
      <c r="AB190" s="9" t="s">
        <v>130</v>
      </c>
      <c r="AC190" s="53"/>
      <c r="AD190" s="9"/>
      <c r="AE190" s="9"/>
      <c r="AF190" s="9"/>
      <c r="AG190" s="9"/>
      <c r="AH190" s="113"/>
    </row>
    <row r="191" spans="1:34" s="16" customFormat="1" hidden="1" x14ac:dyDescent="0.2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113"/>
      <c r="P191" s="113"/>
      <c r="Q191" s="113"/>
      <c r="R191" s="113"/>
      <c r="S191" s="113"/>
      <c r="T191" s="113"/>
      <c r="U191" s="38" t="s">
        <v>51</v>
      </c>
      <c r="V191" s="38"/>
      <c r="W191" s="38"/>
      <c r="X191" s="38"/>
      <c r="Y191" s="45"/>
      <c r="Z191" s="113"/>
      <c r="AA191" s="9"/>
      <c r="AB191" s="9"/>
      <c r="AC191" s="53"/>
      <c r="AD191" s="9"/>
      <c r="AE191" s="9"/>
      <c r="AF191" s="9"/>
      <c r="AG191" s="9"/>
      <c r="AH191" s="113"/>
    </row>
    <row r="192" spans="1:34" s="16" customFormat="1" hidden="1" x14ac:dyDescent="0.2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113"/>
      <c r="P192" s="113"/>
      <c r="Q192" s="113"/>
      <c r="R192" s="113"/>
      <c r="S192" s="113"/>
      <c r="T192" s="113"/>
      <c r="U192" s="38"/>
      <c r="V192" s="38" t="s">
        <v>51</v>
      </c>
      <c r="W192" s="38"/>
      <c r="X192" s="38"/>
      <c r="Y192" s="45"/>
      <c r="Z192" s="113"/>
      <c r="AA192" s="9"/>
      <c r="AB192" s="9"/>
      <c r="AC192" s="53"/>
      <c r="AD192" s="9"/>
      <c r="AE192" s="9"/>
      <c r="AF192" s="9"/>
      <c r="AG192" s="9"/>
      <c r="AH192" s="113"/>
    </row>
    <row r="193" spans="1:34" s="16" customFormat="1" hidden="1" x14ac:dyDescent="0.2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113"/>
      <c r="P193" s="113"/>
      <c r="Q193" s="113"/>
      <c r="R193" s="113"/>
      <c r="S193" s="113"/>
      <c r="T193" s="113"/>
      <c r="U193" s="38"/>
      <c r="V193" s="38"/>
      <c r="W193" s="38" t="s">
        <v>52</v>
      </c>
      <c r="X193" s="38"/>
      <c r="Y193" s="45"/>
      <c r="Z193" s="113"/>
      <c r="AA193" s="9"/>
      <c r="AB193" s="9"/>
      <c r="AC193" s="53"/>
      <c r="AD193" s="9"/>
      <c r="AE193" s="9"/>
      <c r="AF193" s="9"/>
      <c r="AG193" s="9"/>
      <c r="AH193" s="113"/>
    </row>
    <row r="194" spans="1:34" s="16" customFormat="1" ht="93.75" customHeight="1" x14ac:dyDescent="0.2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113"/>
      <c r="P194" s="113"/>
      <c r="Q194" s="113"/>
      <c r="R194" s="113"/>
      <c r="S194" s="113"/>
      <c r="T194" s="113"/>
      <c r="U194" s="38"/>
      <c r="V194" s="38"/>
      <c r="W194" s="38"/>
      <c r="X194" s="38"/>
      <c r="Y194" s="10" t="s">
        <v>414</v>
      </c>
      <c r="Z194" s="113" t="s">
        <v>50</v>
      </c>
      <c r="AA194" s="9" t="s">
        <v>436</v>
      </c>
      <c r="AB194" s="77">
        <v>1</v>
      </c>
      <c r="AC194" s="53">
        <v>100</v>
      </c>
      <c r="AD194" s="9">
        <v>100</v>
      </c>
      <c r="AE194" s="9">
        <v>100</v>
      </c>
      <c r="AF194" s="9">
        <v>100</v>
      </c>
      <c r="AG194" s="9">
        <v>100</v>
      </c>
      <c r="AH194" s="113">
        <v>100</v>
      </c>
    </row>
    <row r="195" spans="1:34" s="16" customFormat="1" ht="38.25" x14ac:dyDescent="0.2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113"/>
      <c r="P195" s="113"/>
      <c r="Q195" s="113"/>
      <c r="R195" s="113"/>
      <c r="S195" s="113"/>
      <c r="T195" s="113"/>
      <c r="U195" s="38"/>
      <c r="V195" s="38"/>
      <c r="W195" s="38"/>
      <c r="X195" s="38"/>
      <c r="Y195" s="10" t="s">
        <v>270</v>
      </c>
      <c r="Z195" s="113" t="s">
        <v>130</v>
      </c>
      <c r="AA195" s="9" t="s">
        <v>130</v>
      </c>
      <c r="AB195" s="77" t="s">
        <v>130</v>
      </c>
      <c r="AC195" s="53"/>
      <c r="AD195" s="9"/>
      <c r="AE195" s="9"/>
      <c r="AF195" s="9"/>
      <c r="AG195" s="9"/>
      <c r="AH195" s="113"/>
    </row>
    <row r="196" spans="1:34" s="16" customFormat="1" ht="51" x14ac:dyDescent="0.2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113"/>
      <c r="P196" s="113"/>
      <c r="Q196" s="113"/>
      <c r="R196" s="113"/>
      <c r="S196" s="113"/>
      <c r="T196" s="113"/>
      <c r="U196" s="38"/>
      <c r="V196" s="38"/>
      <c r="W196" s="38"/>
      <c r="X196" s="38"/>
      <c r="Y196" s="10" t="s">
        <v>271</v>
      </c>
      <c r="Z196" s="113" t="s">
        <v>50</v>
      </c>
      <c r="AA196" s="9" t="s">
        <v>437</v>
      </c>
      <c r="AB196" s="9" t="s">
        <v>176</v>
      </c>
      <c r="AC196" s="53"/>
      <c r="AD196" s="9"/>
      <c r="AE196" s="9"/>
      <c r="AF196" s="9"/>
      <c r="AG196" s="9"/>
      <c r="AH196" s="113"/>
    </row>
    <row r="197" spans="1:34" s="16" customFormat="1" ht="63.75" x14ac:dyDescent="0.2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113"/>
      <c r="P197" s="113"/>
      <c r="Q197" s="113"/>
      <c r="R197" s="113"/>
      <c r="S197" s="113"/>
      <c r="T197" s="113"/>
      <c r="U197" s="38"/>
      <c r="V197" s="38"/>
      <c r="W197" s="38"/>
      <c r="X197" s="38"/>
      <c r="Y197" s="10" t="s">
        <v>272</v>
      </c>
      <c r="Z197" s="113" t="s">
        <v>50</v>
      </c>
      <c r="AA197" s="113" t="s">
        <v>438</v>
      </c>
      <c r="AB197" s="9" t="s">
        <v>176</v>
      </c>
      <c r="AC197" s="53"/>
      <c r="AD197" s="9"/>
      <c r="AE197" s="9"/>
      <c r="AF197" s="9"/>
      <c r="AG197" s="9"/>
      <c r="AH197" s="113"/>
    </row>
    <row r="198" spans="1:34" s="16" customFormat="1" ht="51" x14ac:dyDescent="0.2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113"/>
      <c r="P198" s="113"/>
      <c r="Q198" s="113"/>
      <c r="R198" s="113"/>
      <c r="S198" s="113"/>
      <c r="T198" s="113"/>
      <c r="U198" s="38"/>
      <c r="V198" s="38"/>
      <c r="W198" s="38"/>
      <c r="X198" s="38"/>
      <c r="Y198" s="10" t="s">
        <v>415</v>
      </c>
      <c r="Z198" s="113" t="s">
        <v>50</v>
      </c>
      <c r="AA198" s="113" t="s">
        <v>439</v>
      </c>
      <c r="AB198" s="9" t="s">
        <v>176</v>
      </c>
      <c r="AC198" s="53"/>
      <c r="AD198" s="9"/>
      <c r="AE198" s="9"/>
      <c r="AF198" s="9"/>
      <c r="AG198" s="9"/>
      <c r="AH198" s="113"/>
    </row>
    <row r="199" spans="1:34" s="16" customFormat="1" x14ac:dyDescent="0.25">
      <c r="A199" s="38" t="s">
        <v>107</v>
      </c>
      <c r="B199" s="38" t="s">
        <v>112</v>
      </c>
      <c r="C199" s="38" t="s">
        <v>111</v>
      </c>
      <c r="D199" s="38" t="s">
        <v>107</v>
      </c>
      <c r="E199" s="38" t="s">
        <v>113</v>
      </c>
      <c r="F199" s="38" t="s">
        <v>107</v>
      </c>
      <c r="G199" s="38" t="s">
        <v>113</v>
      </c>
      <c r="H199" s="38" t="s">
        <v>115</v>
      </c>
      <c r="I199" s="38" t="s">
        <v>107</v>
      </c>
      <c r="J199" s="38" t="s">
        <v>114</v>
      </c>
      <c r="K199" s="38" t="s">
        <v>107</v>
      </c>
      <c r="L199" s="38" t="s">
        <v>113</v>
      </c>
      <c r="M199" s="38" t="s">
        <v>107</v>
      </c>
      <c r="N199" s="38" t="s">
        <v>107</v>
      </c>
      <c r="O199" s="113"/>
      <c r="P199" s="113"/>
      <c r="Q199" s="113" t="s">
        <v>82</v>
      </c>
      <c r="R199" s="113"/>
      <c r="S199" s="113"/>
      <c r="T199" s="113"/>
      <c r="U199" s="38"/>
      <c r="V199" s="38"/>
      <c r="W199" s="38"/>
      <c r="X199" s="38"/>
      <c r="Y199" s="45" t="s">
        <v>63</v>
      </c>
      <c r="Z199" s="113"/>
      <c r="AA199" s="102"/>
      <c r="AB199" s="102"/>
      <c r="AC199" s="103"/>
      <c r="AD199" s="102"/>
      <c r="AE199" s="102"/>
      <c r="AF199" s="102"/>
      <c r="AG199" s="102"/>
      <c r="AH199" s="102"/>
    </row>
    <row r="200" spans="1:34" s="16" customFormat="1" x14ac:dyDescent="0.2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113"/>
      <c r="P200" s="113"/>
      <c r="Q200" s="113"/>
      <c r="R200" s="113"/>
      <c r="S200" s="113"/>
      <c r="T200" s="113"/>
      <c r="U200" s="38"/>
      <c r="V200" s="38"/>
      <c r="W200" s="38"/>
      <c r="X200" s="38"/>
      <c r="Y200" s="45" t="s">
        <v>123</v>
      </c>
      <c r="Z200" s="113"/>
      <c r="AA200" s="9"/>
      <c r="AB200" s="9"/>
      <c r="AC200" s="53"/>
      <c r="AD200" s="9"/>
      <c r="AE200" s="9"/>
      <c r="AF200" s="9"/>
      <c r="AG200" s="9"/>
      <c r="AH200" s="113"/>
    </row>
    <row r="201" spans="1:34" s="16" customFormat="1" ht="38.25" x14ac:dyDescent="0.2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113"/>
      <c r="P201" s="113"/>
      <c r="Q201" s="113"/>
      <c r="R201" s="113"/>
      <c r="S201" s="113"/>
      <c r="T201" s="113"/>
      <c r="U201" s="38"/>
      <c r="V201" s="38"/>
      <c r="W201" s="38"/>
      <c r="X201" s="38"/>
      <c r="Y201" s="45" t="s">
        <v>15</v>
      </c>
      <c r="Z201" s="113" t="s">
        <v>81</v>
      </c>
      <c r="AA201" s="9"/>
      <c r="AB201" s="9"/>
      <c r="AC201" s="53">
        <f>SUM(AC202:AC218)</f>
        <v>56098.684669999995</v>
      </c>
      <c r="AD201" s="9">
        <f>SUM(AD202:AD218)</f>
        <v>59071.914957510002</v>
      </c>
      <c r="AE201" s="9">
        <f>SUM(AE202:AE218)</f>
        <v>62084.582620342997</v>
      </c>
      <c r="AF201" s="9">
        <f>SUM(AF202:AF218)</f>
        <v>65126.727168739824</v>
      </c>
      <c r="AG201" s="9">
        <f>SUM(AA201:AF201)</f>
        <v>242381.90941659283</v>
      </c>
      <c r="AH201" s="113">
        <v>2019</v>
      </c>
    </row>
    <row r="202" spans="1:34" s="16" customFormat="1" hidden="1" x14ac:dyDescent="0.2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113"/>
      <c r="P202" s="113"/>
      <c r="Q202" s="113"/>
      <c r="R202" s="113"/>
      <c r="S202" s="113"/>
      <c r="T202" s="113"/>
      <c r="U202" s="38"/>
      <c r="V202" s="38"/>
      <c r="W202" s="38" t="s">
        <v>91</v>
      </c>
      <c r="X202" s="38"/>
      <c r="Y202" s="47" t="s">
        <v>64</v>
      </c>
      <c r="Z202" s="113" t="s">
        <v>81</v>
      </c>
      <c r="AA202" s="9">
        <v>39202</v>
      </c>
      <c r="AB202" s="9">
        <v>39202.199999999997</v>
      </c>
      <c r="AC202" s="9">
        <v>40574.400000000001</v>
      </c>
      <c r="AD202" s="9">
        <f t="shared" ref="AD202:AD218" si="0">AC202*1.053</f>
        <v>42724.843199999996</v>
      </c>
      <c r="AE202" s="9">
        <f t="shared" ref="AE202:AE218" si="1">AD202*1.051</f>
        <v>44903.810203199995</v>
      </c>
      <c r="AF202" s="9">
        <f t="shared" ref="AF202:AF218" si="2">AE202*1.049</f>
        <v>47104.096903156795</v>
      </c>
      <c r="AG202" s="9">
        <f t="shared" ref="AG202:AG217" si="3">SUM(AA202:AF202)</f>
        <v>253711.35030635679</v>
      </c>
      <c r="AH202" s="113">
        <v>2019</v>
      </c>
    </row>
    <row r="203" spans="1:34" s="16" customFormat="1" hidden="1" x14ac:dyDescent="0.2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113"/>
      <c r="P203" s="113"/>
      <c r="Q203" s="113"/>
      <c r="R203" s="113"/>
      <c r="S203" s="113"/>
      <c r="T203" s="113"/>
      <c r="U203" s="38"/>
      <c r="V203" s="38"/>
      <c r="W203" s="38" t="s">
        <v>90</v>
      </c>
      <c r="X203" s="38"/>
      <c r="Y203" s="47" t="s">
        <v>65</v>
      </c>
      <c r="Z203" s="113" t="s">
        <v>81</v>
      </c>
      <c r="AA203" s="9">
        <v>71</v>
      </c>
      <c r="AB203" s="9">
        <v>71.400000000000006</v>
      </c>
      <c r="AC203" s="9">
        <v>72</v>
      </c>
      <c r="AD203" s="9">
        <f t="shared" si="0"/>
        <v>75.816000000000003</v>
      </c>
      <c r="AE203" s="9">
        <f t="shared" si="1"/>
        <v>79.682615999999996</v>
      </c>
      <c r="AF203" s="9">
        <f t="shared" si="2"/>
        <v>83.587064183999985</v>
      </c>
      <c r="AG203" s="9">
        <f t="shared" si="3"/>
        <v>453.48568018399999</v>
      </c>
      <c r="AH203" s="113">
        <v>2019</v>
      </c>
    </row>
    <row r="204" spans="1:34" s="16" customFormat="1" hidden="1" x14ac:dyDescent="0.2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113"/>
      <c r="P204" s="113"/>
      <c r="Q204" s="113"/>
      <c r="R204" s="113"/>
      <c r="S204" s="113"/>
      <c r="T204" s="113"/>
      <c r="U204" s="38"/>
      <c r="V204" s="38"/>
      <c r="W204" s="38" t="s">
        <v>91</v>
      </c>
      <c r="X204" s="38"/>
      <c r="Y204" s="47" t="s">
        <v>66</v>
      </c>
      <c r="Z204" s="113" t="s">
        <v>81</v>
      </c>
      <c r="AA204" s="9">
        <v>11839</v>
      </c>
      <c r="AB204" s="9">
        <v>11839.4</v>
      </c>
      <c r="AC204" s="9">
        <v>12253</v>
      </c>
      <c r="AD204" s="9">
        <f t="shared" si="0"/>
        <v>12902.409</v>
      </c>
      <c r="AE204" s="9">
        <f t="shared" si="1"/>
        <v>13560.431858999998</v>
      </c>
      <c r="AF204" s="9">
        <f t="shared" si="2"/>
        <v>14224.893020090998</v>
      </c>
      <c r="AG204" s="9">
        <f t="shared" si="3"/>
        <v>76619.133879090994</v>
      </c>
      <c r="AH204" s="113">
        <v>2019</v>
      </c>
    </row>
    <row r="205" spans="1:34" s="16" customFormat="1" hidden="1" x14ac:dyDescent="0.2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113"/>
      <c r="P205" s="113"/>
      <c r="Q205" s="113"/>
      <c r="R205" s="113"/>
      <c r="S205" s="113"/>
      <c r="T205" s="113"/>
      <c r="U205" s="38"/>
      <c r="V205" s="38"/>
      <c r="W205" s="38" t="s">
        <v>93</v>
      </c>
      <c r="X205" s="38"/>
      <c r="Y205" s="47" t="s">
        <v>67</v>
      </c>
      <c r="Z205" s="113" t="s">
        <v>81</v>
      </c>
      <c r="AA205" s="9">
        <v>481</v>
      </c>
      <c r="AB205" s="9">
        <f>AA205*1.051</f>
        <v>505.53099999999995</v>
      </c>
      <c r="AC205" s="9">
        <f>AB205*1.051+1</f>
        <v>532.3130809999999</v>
      </c>
      <c r="AD205" s="9">
        <f t="shared" si="0"/>
        <v>560.52567429299984</v>
      </c>
      <c r="AE205" s="9">
        <f t="shared" si="1"/>
        <v>589.11248368194276</v>
      </c>
      <c r="AF205" s="9">
        <f t="shared" si="2"/>
        <v>617.97899538235788</v>
      </c>
      <c r="AG205" s="9">
        <f t="shared" si="3"/>
        <v>3286.4612343573003</v>
      </c>
      <c r="AH205" s="113">
        <v>2019</v>
      </c>
    </row>
    <row r="206" spans="1:34" s="16" customFormat="1" hidden="1" x14ac:dyDescent="0.2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113"/>
      <c r="P206" s="113"/>
      <c r="Q206" s="113"/>
      <c r="R206" s="113"/>
      <c r="S206" s="113"/>
      <c r="T206" s="113"/>
      <c r="U206" s="38"/>
      <c r="V206" s="38"/>
      <c r="W206" s="38" t="s">
        <v>93</v>
      </c>
      <c r="X206" s="38"/>
      <c r="Y206" s="47" t="s">
        <v>68</v>
      </c>
      <c r="Z206" s="113" t="s">
        <v>81</v>
      </c>
      <c r="AA206" s="9">
        <v>60</v>
      </c>
      <c r="AB206" s="9">
        <f t="shared" ref="AB206:AC218" si="4">AA206*1.051</f>
        <v>63.059999999999995</v>
      </c>
      <c r="AC206" s="9">
        <f>AB206*1.051</f>
        <v>66.276059999999987</v>
      </c>
      <c r="AD206" s="9">
        <f t="shared" si="0"/>
        <v>69.788691179999987</v>
      </c>
      <c r="AE206" s="9">
        <f t="shared" si="1"/>
        <v>73.347914430179983</v>
      </c>
      <c r="AF206" s="9">
        <f t="shared" si="2"/>
        <v>76.941962237258792</v>
      </c>
      <c r="AG206" s="9">
        <f t="shared" si="3"/>
        <v>409.41462784743874</v>
      </c>
      <c r="AH206" s="113">
        <v>2019</v>
      </c>
    </row>
    <row r="207" spans="1:34" s="16" customFormat="1" hidden="1" x14ac:dyDescent="0.2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113"/>
      <c r="P207" s="113"/>
      <c r="Q207" s="113"/>
      <c r="R207" s="113"/>
      <c r="S207" s="113"/>
      <c r="T207" s="113"/>
      <c r="U207" s="38"/>
      <c r="V207" s="38"/>
      <c r="W207" s="38" t="s">
        <v>93</v>
      </c>
      <c r="X207" s="38"/>
      <c r="Y207" s="47" t="s">
        <v>69</v>
      </c>
      <c r="Z207" s="113" t="s">
        <v>81</v>
      </c>
      <c r="AA207" s="9"/>
      <c r="AB207" s="9"/>
      <c r="AC207" s="9"/>
      <c r="AD207" s="9">
        <f t="shared" si="0"/>
        <v>0</v>
      </c>
      <c r="AE207" s="9">
        <f t="shared" si="1"/>
        <v>0</v>
      </c>
      <c r="AF207" s="9">
        <f t="shared" si="2"/>
        <v>0</v>
      </c>
      <c r="AG207" s="9">
        <f t="shared" si="3"/>
        <v>0</v>
      </c>
      <c r="AH207" s="113">
        <v>2019</v>
      </c>
    </row>
    <row r="208" spans="1:34" s="16" customFormat="1" hidden="1" x14ac:dyDescent="0.2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113"/>
      <c r="P208" s="113"/>
      <c r="Q208" s="113"/>
      <c r="R208" s="113"/>
      <c r="S208" s="113"/>
      <c r="T208" s="113"/>
      <c r="U208" s="38"/>
      <c r="V208" s="38"/>
      <c r="W208" s="38" t="s">
        <v>93</v>
      </c>
      <c r="X208" s="38"/>
      <c r="Y208" s="47" t="s">
        <v>70</v>
      </c>
      <c r="Z208" s="113" t="s">
        <v>81</v>
      </c>
      <c r="AA208" s="9">
        <v>225</v>
      </c>
      <c r="AB208" s="9">
        <f t="shared" si="4"/>
        <v>236.47499999999999</v>
      </c>
      <c r="AC208" s="9">
        <v>248</v>
      </c>
      <c r="AD208" s="9">
        <f t="shared" si="0"/>
        <v>261.14400000000001</v>
      </c>
      <c r="AE208" s="9">
        <f t="shared" si="1"/>
        <v>274.46234399999997</v>
      </c>
      <c r="AF208" s="9">
        <f t="shared" si="2"/>
        <v>287.91099885599994</v>
      </c>
      <c r="AG208" s="9">
        <f t="shared" si="3"/>
        <v>1532.9923428559998</v>
      </c>
      <c r="AH208" s="113">
        <v>2019</v>
      </c>
    </row>
    <row r="209" spans="1:34" s="16" customFormat="1" hidden="1" x14ac:dyDescent="0.2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113"/>
      <c r="P209" s="113"/>
      <c r="Q209" s="113"/>
      <c r="R209" s="113"/>
      <c r="S209" s="113"/>
      <c r="T209" s="113"/>
      <c r="U209" s="38"/>
      <c r="V209" s="38"/>
      <c r="W209" s="38" t="s">
        <v>93</v>
      </c>
      <c r="X209" s="38"/>
      <c r="Y209" s="47" t="s">
        <v>71</v>
      </c>
      <c r="Z209" s="113" t="s">
        <v>81</v>
      </c>
      <c r="AA209" s="9">
        <v>469</v>
      </c>
      <c r="AB209" s="9">
        <f t="shared" si="4"/>
        <v>492.91899999999998</v>
      </c>
      <c r="AC209" s="9">
        <f t="shared" si="4"/>
        <v>518.05786899999998</v>
      </c>
      <c r="AD209" s="9">
        <f t="shared" si="0"/>
        <v>545.514936057</v>
      </c>
      <c r="AE209" s="9">
        <f t="shared" si="1"/>
        <v>573.33619779590697</v>
      </c>
      <c r="AF209" s="9">
        <f t="shared" si="2"/>
        <v>601.42967148790638</v>
      </c>
      <c r="AG209" s="9">
        <f t="shared" si="3"/>
        <v>3200.2576743408135</v>
      </c>
      <c r="AH209" s="113">
        <v>2019</v>
      </c>
    </row>
    <row r="210" spans="1:34" s="16" customFormat="1" hidden="1" x14ac:dyDescent="0.2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113"/>
      <c r="P210" s="113"/>
      <c r="Q210" s="113"/>
      <c r="R210" s="113"/>
      <c r="S210" s="113"/>
      <c r="T210" s="113"/>
      <c r="U210" s="38"/>
      <c r="V210" s="38"/>
      <c r="W210" s="38" t="s">
        <v>93</v>
      </c>
      <c r="X210" s="38"/>
      <c r="Y210" s="47" t="s">
        <v>72</v>
      </c>
      <c r="Z210" s="113" t="s">
        <v>81</v>
      </c>
      <c r="AA210" s="9">
        <v>12</v>
      </c>
      <c r="AB210" s="9">
        <f t="shared" si="4"/>
        <v>12.611999999999998</v>
      </c>
      <c r="AC210" s="9">
        <f>AB210*1.051+1</f>
        <v>14.255211999999997</v>
      </c>
      <c r="AD210" s="9">
        <f t="shared" si="0"/>
        <v>15.010738235999996</v>
      </c>
      <c r="AE210" s="9">
        <f t="shared" si="1"/>
        <v>15.776285886035994</v>
      </c>
      <c r="AF210" s="9">
        <f t="shared" si="2"/>
        <v>16.549323894451756</v>
      </c>
      <c r="AG210" s="9">
        <f t="shared" si="3"/>
        <v>86.203560016487742</v>
      </c>
      <c r="AH210" s="113">
        <v>2019</v>
      </c>
    </row>
    <row r="211" spans="1:34" s="16" customFormat="1" hidden="1" x14ac:dyDescent="0.2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113"/>
      <c r="P211" s="113"/>
      <c r="Q211" s="113"/>
      <c r="R211" s="113"/>
      <c r="S211" s="113"/>
      <c r="T211" s="113"/>
      <c r="U211" s="38"/>
      <c r="V211" s="38"/>
      <c r="W211" s="38" t="s">
        <v>93</v>
      </c>
      <c r="X211" s="38"/>
      <c r="Y211" s="47" t="s">
        <v>73</v>
      </c>
      <c r="Z211" s="113" t="s">
        <v>81</v>
      </c>
      <c r="AA211" s="9">
        <v>336</v>
      </c>
      <c r="AB211" s="9">
        <f t="shared" si="4"/>
        <v>353.13599999999997</v>
      </c>
      <c r="AC211" s="9">
        <f t="shared" si="4"/>
        <v>371.14593599999995</v>
      </c>
      <c r="AD211" s="9">
        <f t="shared" si="0"/>
        <v>390.81667060799992</v>
      </c>
      <c r="AE211" s="9">
        <f t="shared" si="1"/>
        <v>410.74832080900791</v>
      </c>
      <c r="AF211" s="9">
        <f t="shared" si="2"/>
        <v>430.87498852864928</v>
      </c>
      <c r="AG211" s="9">
        <f t="shared" si="3"/>
        <v>2292.7219159456572</v>
      </c>
      <c r="AH211" s="113">
        <v>2019</v>
      </c>
    </row>
    <row r="212" spans="1:34" s="16" customFormat="1" hidden="1" x14ac:dyDescent="0.2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113"/>
      <c r="P212" s="113"/>
      <c r="Q212" s="113"/>
      <c r="R212" s="113"/>
      <c r="S212" s="113"/>
      <c r="T212" s="113"/>
      <c r="U212" s="38"/>
      <c r="V212" s="38"/>
      <c r="W212" s="38" t="s">
        <v>93</v>
      </c>
      <c r="X212" s="38"/>
      <c r="Y212" s="47" t="s">
        <v>74</v>
      </c>
      <c r="Z212" s="113" t="s">
        <v>81</v>
      </c>
      <c r="AA212" s="9">
        <v>285</v>
      </c>
      <c r="AB212" s="9">
        <f t="shared" si="4"/>
        <v>299.53499999999997</v>
      </c>
      <c r="AC212" s="9">
        <f t="shared" si="4"/>
        <v>314.81128499999994</v>
      </c>
      <c r="AD212" s="9">
        <f t="shared" si="0"/>
        <v>331.49628310499992</v>
      </c>
      <c r="AE212" s="9">
        <f t="shared" si="1"/>
        <v>348.4025935433549</v>
      </c>
      <c r="AF212" s="9">
        <f t="shared" si="2"/>
        <v>365.47432062697925</v>
      </c>
      <c r="AG212" s="9">
        <f t="shared" si="3"/>
        <v>1944.719482275334</v>
      </c>
      <c r="AH212" s="113">
        <v>2019</v>
      </c>
    </row>
    <row r="213" spans="1:34" s="16" customFormat="1" hidden="1" x14ac:dyDescent="0.2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113"/>
      <c r="P213" s="113"/>
      <c r="Q213" s="113"/>
      <c r="R213" s="113"/>
      <c r="S213" s="113"/>
      <c r="T213" s="113"/>
      <c r="U213" s="38"/>
      <c r="V213" s="38"/>
      <c r="W213" s="38" t="s">
        <v>93</v>
      </c>
      <c r="X213" s="38"/>
      <c r="Y213" s="47" t="s">
        <v>75</v>
      </c>
      <c r="Z213" s="113" t="s">
        <v>81</v>
      </c>
      <c r="AA213" s="9">
        <v>408</v>
      </c>
      <c r="AB213" s="9">
        <f t="shared" si="4"/>
        <v>428.80799999999999</v>
      </c>
      <c r="AC213" s="9">
        <f t="shared" si="4"/>
        <v>450.67720799999995</v>
      </c>
      <c r="AD213" s="9">
        <f t="shared" si="0"/>
        <v>474.56310002399994</v>
      </c>
      <c r="AE213" s="9">
        <f t="shared" si="1"/>
        <v>498.76581812522392</v>
      </c>
      <c r="AF213" s="9">
        <f t="shared" si="2"/>
        <v>523.20534321335981</v>
      </c>
      <c r="AG213" s="9">
        <f t="shared" si="3"/>
        <v>2784.019469362584</v>
      </c>
      <c r="AH213" s="113">
        <v>2019</v>
      </c>
    </row>
    <row r="214" spans="1:34" s="16" customFormat="1" hidden="1" x14ac:dyDescent="0.2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113"/>
      <c r="P214" s="113"/>
      <c r="Q214" s="113"/>
      <c r="R214" s="113"/>
      <c r="S214" s="113"/>
      <c r="T214" s="113"/>
      <c r="U214" s="38"/>
      <c r="V214" s="38"/>
      <c r="W214" s="38" t="s">
        <v>93</v>
      </c>
      <c r="X214" s="38"/>
      <c r="Y214" s="47" t="s">
        <v>76</v>
      </c>
      <c r="Z214" s="113" t="s">
        <v>81</v>
      </c>
      <c r="AA214" s="9">
        <v>120</v>
      </c>
      <c r="AB214" s="9">
        <f t="shared" si="4"/>
        <v>126.11999999999999</v>
      </c>
      <c r="AC214" s="9">
        <f>AB214*1.051-1</f>
        <v>131.55211999999997</v>
      </c>
      <c r="AD214" s="9">
        <f t="shared" si="0"/>
        <v>138.52438235999998</v>
      </c>
      <c r="AE214" s="9">
        <f t="shared" si="1"/>
        <v>145.58912586035996</v>
      </c>
      <c r="AF214" s="9">
        <f t="shared" si="2"/>
        <v>152.72299302751759</v>
      </c>
      <c r="AG214" s="9">
        <f t="shared" si="3"/>
        <v>814.5086212478775</v>
      </c>
      <c r="AH214" s="113">
        <v>2019</v>
      </c>
    </row>
    <row r="215" spans="1:34" s="16" customFormat="1" hidden="1" x14ac:dyDescent="0.2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113"/>
      <c r="P215" s="113"/>
      <c r="Q215" s="113"/>
      <c r="R215" s="113"/>
      <c r="S215" s="113"/>
      <c r="T215" s="113"/>
      <c r="U215" s="38"/>
      <c r="V215" s="38"/>
      <c r="W215" s="38" t="s">
        <v>93</v>
      </c>
      <c r="X215" s="38"/>
      <c r="Y215" s="47" t="s">
        <v>77</v>
      </c>
      <c r="Z215" s="113" t="s">
        <v>81</v>
      </c>
      <c r="AA215" s="9">
        <v>30</v>
      </c>
      <c r="AB215" s="9">
        <f t="shared" si="4"/>
        <v>31.529999999999998</v>
      </c>
      <c r="AC215" s="9">
        <f>AB215*1.051+1</f>
        <v>34.138029999999993</v>
      </c>
      <c r="AD215" s="9">
        <f t="shared" si="0"/>
        <v>35.947345589999991</v>
      </c>
      <c r="AE215" s="9">
        <f t="shared" si="1"/>
        <v>37.780660215089988</v>
      </c>
      <c r="AF215" s="9">
        <f t="shared" si="2"/>
        <v>39.631912565629392</v>
      </c>
      <c r="AG215" s="9">
        <f t="shared" si="3"/>
        <v>209.02794837071937</v>
      </c>
      <c r="AH215" s="113">
        <v>2019</v>
      </c>
    </row>
    <row r="216" spans="1:34" hidden="1" x14ac:dyDescent="0.2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113"/>
      <c r="P216" s="113"/>
      <c r="Q216" s="113"/>
      <c r="R216" s="113"/>
      <c r="S216" s="113"/>
      <c r="T216" s="113"/>
      <c r="U216" s="38"/>
      <c r="V216" s="38"/>
      <c r="W216" s="38" t="s">
        <v>93</v>
      </c>
      <c r="X216" s="38"/>
      <c r="Y216" s="47" t="s">
        <v>78</v>
      </c>
      <c r="Z216" s="113" t="s">
        <v>81</v>
      </c>
      <c r="AA216" s="9">
        <v>66</v>
      </c>
      <c r="AB216" s="9">
        <f t="shared" si="4"/>
        <v>69.366</v>
      </c>
      <c r="AC216" s="9">
        <f t="shared" si="4"/>
        <v>72.903666000000001</v>
      </c>
      <c r="AD216" s="9">
        <f t="shared" si="0"/>
        <v>76.767560297999992</v>
      </c>
      <c r="AE216" s="9">
        <f t="shared" si="1"/>
        <v>80.682705873197989</v>
      </c>
      <c r="AF216" s="9">
        <f t="shared" si="2"/>
        <v>84.636158460984689</v>
      </c>
      <c r="AG216" s="9">
        <f t="shared" si="3"/>
        <v>450.3560906321826</v>
      </c>
      <c r="AH216" s="113">
        <v>2019</v>
      </c>
    </row>
    <row r="217" spans="1:34" s="16" customFormat="1" hidden="1" x14ac:dyDescent="0.2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113"/>
      <c r="P217" s="113"/>
      <c r="Q217" s="113"/>
      <c r="R217" s="113"/>
      <c r="S217" s="113"/>
      <c r="T217" s="113"/>
      <c r="U217" s="38"/>
      <c r="V217" s="38"/>
      <c r="W217" s="38" t="s">
        <v>93</v>
      </c>
      <c r="X217" s="38"/>
      <c r="Y217" s="47" t="s">
        <v>79</v>
      </c>
      <c r="Z217" s="113" t="s">
        <v>81</v>
      </c>
      <c r="AA217" s="9">
        <v>388</v>
      </c>
      <c r="AB217" s="9">
        <f t="shared" si="4"/>
        <v>407.78799999999995</v>
      </c>
      <c r="AC217" s="9">
        <f t="shared" si="4"/>
        <v>428.5851879999999</v>
      </c>
      <c r="AD217" s="9">
        <f t="shared" si="0"/>
        <v>451.30020296399988</v>
      </c>
      <c r="AE217" s="9">
        <f t="shared" si="1"/>
        <v>474.31651331516383</v>
      </c>
      <c r="AF217" s="9">
        <f t="shared" si="2"/>
        <v>497.5580224676068</v>
      </c>
      <c r="AG217" s="9">
        <f t="shared" si="3"/>
        <v>2647.5479267467708</v>
      </c>
      <c r="AH217" s="113">
        <v>2019</v>
      </c>
    </row>
    <row r="218" spans="1:34" hidden="1" x14ac:dyDescent="0.2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113"/>
      <c r="P218" s="113"/>
      <c r="Q218" s="113"/>
      <c r="R218" s="113"/>
      <c r="S218" s="113"/>
      <c r="T218" s="113"/>
      <c r="U218" s="38"/>
      <c r="V218" s="38"/>
      <c r="W218" s="38" t="s">
        <v>92</v>
      </c>
      <c r="X218" s="38"/>
      <c r="Y218" s="47" t="s">
        <v>80</v>
      </c>
      <c r="Z218" s="113" t="s">
        <v>81</v>
      </c>
      <c r="AA218" s="9">
        <v>15</v>
      </c>
      <c r="AB218" s="9">
        <f t="shared" si="4"/>
        <v>15.764999999999999</v>
      </c>
      <c r="AC218" s="9">
        <f t="shared" si="4"/>
        <v>16.569014999999997</v>
      </c>
      <c r="AD218" s="9">
        <f t="shared" si="0"/>
        <v>17.447172794999997</v>
      </c>
      <c r="AE218" s="9">
        <f t="shared" si="1"/>
        <v>18.336978607544996</v>
      </c>
      <c r="AF218" s="9">
        <f t="shared" si="2"/>
        <v>19.235490559314698</v>
      </c>
      <c r="AG218" s="9">
        <f>SUM(AA218:AF218)</f>
        <v>102.35365696185968</v>
      </c>
      <c r="AH218" s="113">
        <v>2019</v>
      </c>
    </row>
    <row r="219" spans="1:34" x14ac:dyDescent="0.25">
      <c r="A219" s="104"/>
      <c r="B219" s="104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6"/>
      <c r="P219" s="16"/>
      <c r="Q219" s="16"/>
      <c r="R219" s="16"/>
      <c r="S219" s="16"/>
      <c r="T219" s="16" t="s">
        <v>106</v>
      </c>
      <c r="U219" s="105"/>
      <c r="V219" s="105"/>
      <c r="W219" s="105"/>
      <c r="X219" s="105"/>
      <c r="Y219" s="106"/>
      <c r="Z219" s="16"/>
      <c r="AA219" s="16"/>
      <c r="AB219" s="16"/>
      <c r="AC219" s="16"/>
      <c r="AG219" s="16"/>
      <c r="AH219" s="16"/>
    </row>
    <row r="220" spans="1:34" ht="15.75" x14ac:dyDescent="0.25">
      <c r="A220" s="82" t="s">
        <v>87</v>
      </c>
      <c r="B220" s="82"/>
      <c r="C220" s="82"/>
      <c r="D220" s="82"/>
      <c r="E220" s="82"/>
      <c r="F220" s="78"/>
      <c r="G220" s="107"/>
      <c r="H220" s="78"/>
      <c r="U220" s="115"/>
      <c r="V220" s="115"/>
      <c r="W220" s="115"/>
      <c r="X220" s="115"/>
      <c r="Y220" s="31" t="s">
        <v>479</v>
      </c>
      <c r="Z220" s="51"/>
      <c r="AA220" s="72"/>
      <c r="AB220" s="73" t="s">
        <v>480</v>
      </c>
      <c r="AC220" s="58"/>
      <c r="AD220" s="73" t="s">
        <v>473</v>
      </c>
      <c r="AE220" s="115"/>
      <c r="AF220" s="115"/>
    </row>
    <row r="221" spans="1:34" ht="18.75" hidden="1" x14ac:dyDescent="0.25">
      <c r="A221" s="82" t="s">
        <v>88</v>
      </c>
      <c r="B221" s="82"/>
      <c r="C221" s="82"/>
      <c r="D221" s="82"/>
      <c r="E221" s="82"/>
      <c r="F221" s="107"/>
      <c r="G221" s="107"/>
      <c r="H221" s="78"/>
      <c r="U221" s="115"/>
      <c r="V221" s="115"/>
      <c r="W221" s="115"/>
      <c r="X221" s="115"/>
      <c r="Y221" s="108" t="s">
        <v>18</v>
      </c>
      <c r="Z221" s="82"/>
      <c r="AA221" s="109"/>
      <c r="AB221" s="82" t="s">
        <v>19</v>
      </c>
      <c r="AD221" s="115"/>
      <c r="AE221" s="115"/>
      <c r="AF221" s="115"/>
    </row>
    <row r="222" spans="1:34" ht="18.75" hidden="1" x14ac:dyDescent="0.25">
      <c r="A222" s="82" t="s">
        <v>86</v>
      </c>
      <c r="F222" s="78"/>
      <c r="G222" s="78"/>
      <c r="H222" s="78"/>
      <c r="U222" s="115"/>
      <c r="V222" s="115"/>
      <c r="W222" s="115"/>
      <c r="X222" s="115"/>
      <c r="Y222" s="108"/>
      <c r="Z222" s="82"/>
      <c r="AA222" s="109"/>
      <c r="AB222" s="82"/>
      <c r="AD222" s="115"/>
      <c r="AE222" s="115"/>
      <c r="AF222" s="115"/>
    </row>
    <row r="223" spans="1:34" ht="15.75" hidden="1" x14ac:dyDescent="0.25">
      <c r="A223" s="82" t="s">
        <v>89</v>
      </c>
      <c r="F223" s="78"/>
      <c r="G223" s="78"/>
      <c r="H223" s="78"/>
      <c r="U223" s="115"/>
      <c r="V223" s="115"/>
      <c r="W223" s="115"/>
      <c r="X223" s="115"/>
      <c r="Y223" s="108"/>
      <c r="Z223" s="82"/>
      <c r="AB223" s="82"/>
      <c r="AD223" s="115"/>
      <c r="AE223" s="115"/>
      <c r="AF223" s="115"/>
    </row>
    <row r="224" spans="1:34" ht="15.75" hidden="1" x14ac:dyDescent="0.25">
      <c r="P224" s="82" t="s">
        <v>89</v>
      </c>
      <c r="Y224" s="108" t="s">
        <v>20</v>
      </c>
      <c r="Z224" s="82"/>
      <c r="AB224" s="82" t="s">
        <v>21</v>
      </c>
    </row>
    <row r="225" spans="24:30" ht="15.75" hidden="1" x14ac:dyDescent="0.25">
      <c r="Y225" s="108"/>
      <c r="Z225" s="82"/>
      <c r="AB225" s="82"/>
    </row>
    <row r="226" spans="24:30" ht="15.75" hidden="1" x14ac:dyDescent="0.25">
      <c r="Y226" s="108"/>
      <c r="Z226" s="82"/>
      <c r="AB226" s="82"/>
    </row>
    <row r="227" spans="24:30" ht="15.75" hidden="1" x14ac:dyDescent="0.25">
      <c r="Y227" s="108" t="s">
        <v>22</v>
      </c>
      <c r="Z227" s="82"/>
      <c r="AB227" s="82"/>
    </row>
    <row r="228" spans="24:30" ht="15.75" hidden="1" x14ac:dyDescent="0.25">
      <c r="X228" s="104"/>
      <c r="Y228" s="108" t="s">
        <v>23</v>
      </c>
      <c r="Z228" s="82"/>
      <c r="AB228" s="82" t="s">
        <v>24</v>
      </c>
    </row>
    <row r="229" spans="24:30" hidden="1" x14ac:dyDescent="0.25"/>
    <row r="230" spans="24:30" hidden="1" x14ac:dyDescent="0.25"/>
    <row r="231" spans="24:30" hidden="1" x14ac:dyDescent="0.25">
      <c r="Y231" s="106" t="s">
        <v>25</v>
      </c>
    </row>
    <row r="232" spans="24:30" hidden="1" x14ac:dyDescent="0.25">
      <c r="Y232" s="106" t="s">
        <v>26</v>
      </c>
    </row>
    <row r="233" spans="24:30" hidden="1" x14ac:dyDescent="0.25"/>
    <row r="234" spans="24:30" hidden="1" x14ac:dyDescent="0.25"/>
    <row r="236" spans="24:30" ht="15.75" x14ac:dyDescent="0.25">
      <c r="Y236" s="31"/>
      <c r="Z236" s="51"/>
      <c r="AA236" s="52"/>
      <c r="AC236" s="28"/>
      <c r="AD236" s="52" t="s">
        <v>19</v>
      </c>
    </row>
    <row r="237" spans="24:30" ht="15.75" x14ac:dyDescent="0.25">
      <c r="Y237" s="31"/>
      <c r="Z237" s="51"/>
      <c r="AC237" s="28"/>
      <c r="AD237" s="52"/>
    </row>
    <row r="238" spans="24:30" ht="15.75" x14ac:dyDescent="0.25">
      <c r="Y238" s="31"/>
      <c r="Z238" s="51"/>
      <c r="AA238" s="52"/>
      <c r="AC238" s="28"/>
      <c r="AD238" s="52" t="s">
        <v>21</v>
      </c>
    </row>
    <row r="239" spans="24:30" ht="15.75" x14ac:dyDescent="0.25">
      <c r="Y239" s="31"/>
      <c r="Z239" s="51"/>
      <c r="AA239" s="52"/>
      <c r="AC239" s="28"/>
      <c r="AD239" s="52"/>
    </row>
    <row r="240" spans="24:30" ht="15.75" x14ac:dyDescent="0.25">
      <c r="Y240" s="31"/>
      <c r="Z240" s="51"/>
      <c r="AC240" s="28"/>
      <c r="AD240" s="52"/>
    </row>
    <row r="241" spans="25:30" ht="15.75" x14ac:dyDescent="0.25">
      <c r="Y241" s="31"/>
      <c r="Z241" s="51"/>
      <c r="AA241" s="52"/>
      <c r="AC241" s="28"/>
      <c r="AD241" s="52" t="s">
        <v>24</v>
      </c>
    </row>
  </sheetData>
  <mergeCells count="7">
    <mergeCell ref="AA5:AE5"/>
    <mergeCell ref="A21:N21"/>
    <mergeCell ref="Q21:S21"/>
    <mergeCell ref="A10:AG10"/>
    <mergeCell ref="B11:AG11"/>
    <mergeCell ref="B12:AH12"/>
    <mergeCell ref="D15:Z15"/>
  </mergeCells>
  <phoneticPr fontId="1" type="noConversion"/>
  <printOptions horizontalCentered="1"/>
  <pageMargins left="0.78740157480314965" right="0.39370078740157483" top="0.78740157480314965" bottom="0.59055118110236227" header="0.19685039370078741" footer="0.19685039370078741"/>
  <pageSetup paperSize="9" fitToHeight="0" orientation="landscape" r:id="rId1"/>
  <rowBreaks count="16" manualBreakCount="16">
    <brk id="24" max="27" man="1"/>
    <brk id="28" max="27" man="1"/>
    <brk id="34" max="27" man="1"/>
    <brk id="44" max="27" man="1"/>
    <brk id="65" max="27" man="1"/>
    <brk id="86" max="27" man="1"/>
    <brk id="102" max="27" man="1"/>
    <brk id="113" max="27" man="1"/>
    <brk id="122" max="27" man="1"/>
    <brk id="142" max="27" man="1"/>
    <brk id="150" max="27" man="1"/>
    <brk id="159" max="27" man="1"/>
    <brk id="168" max="27" man="1"/>
    <brk id="175" max="27" man="1"/>
    <brk id="186" max="27" man="1"/>
    <brk id="194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1 </vt:lpstr>
      <vt:lpstr>Приложение 2</vt:lpstr>
      <vt:lpstr>'Приложение 1 '!Область_печати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2015-02-04T14:21:35Z</dcterms:modified>
</cp:coreProperties>
</file>